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ERate\Clients\Stillwater SD 834\Year 19 2016-2017\Appeal\FCC Appeal\"/>
    </mc:Choice>
  </mc:AlternateContent>
  <bookViews>
    <workbookView xWindow="0" yWindow="0" windowWidth="23040" windowHeight="9108" firstSheet="1" activeTab="3"/>
  </bookViews>
  <sheets>
    <sheet name="Exhibit 1 USAC Appeal Denial" sheetId="1" r:id="rId1"/>
    <sheet name="Exhibit 3 Funding Commitment De" sheetId="2" r:id="rId2"/>
    <sheet name="Exhibit 5 Original LF Cost Comp" sheetId="3" r:id="rId3"/>
    <sheet name="Exhibit 6 Edited LF Cost Compar" sheetId="4" r:id="rId4"/>
  </sheets>
  <calcPr calcId="152511"/>
</workbook>
</file>

<file path=xl/calcChain.xml><?xml version="1.0" encoding="utf-8"?>
<calcChain xmlns="http://schemas.openxmlformats.org/spreadsheetml/2006/main">
  <c r="B23" i="4" l="1"/>
  <c r="A23" i="4"/>
  <c r="B22" i="4"/>
  <c r="A22" i="4"/>
  <c r="A21" i="4"/>
  <c r="B20" i="4"/>
  <c r="A20" i="4"/>
  <c r="A19" i="4"/>
  <c r="B18" i="4"/>
  <c r="A18" i="4"/>
  <c r="A17" i="4"/>
  <c r="B16" i="4"/>
  <c r="A16" i="4"/>
  <c r="A15" i="4"/>
  <c r="H7" i="4"/>
  <c r="J5" i="4"/>
  <c r="C23" i="4" s="1"/>
  <c r="I5" i="4"/>
  <c r="C22" i="4" s="1"/>
  <c r="H5" i="4"/>
  <c r="H2" i="4" s="1"/>
  <c r="B21" i="4" s="1"/>
  <c r="G5" i="4"/>
  <c r="C20" i="4" s="1"/>
  <c r="D5" i="4"/>
  <c r="C17" i="4" s="1"/>
  <c r="F2" i="4"/>
  <c r="B19" i="4" s="1"/>
  <c r="E2" i="4"/>
  <c r="E5" i="4" s="1"/>
  <c r="C18" i="4" s="1"/>
  <c r="D2" i="4"/>
  <c r="B17" i="4" s="1"/>
  <c r="C2" i="4"/>
  <c r="C5" i="4" s="1"/>
  <c r="C16" i="4" s="1"/>
  <c r="B2" i="4"/>
  <c r="B5" i="4" s="1"/>
  <c r="C15" i="4" s="1"/>
  <c r="F5" i="4" l="1"/>
  <c r="C19" i="4" s="1"/>
  <c r="C21" i="4"/>
  <c r="B15" i="4"/>
  <c r="B23" i="3"/>
  <c r="A23" i="3"/>
  <c r="C22" i="3"/>
  <c r="B22" i="3"/>
  <c r="A22" i="3"/>
  <c r="A21" i="3"/>
  <c r="B20" i="3"/>
  <c r="A20" i="3"/>
  <c r="A19" i="3"/>
  <c r="A18" i="3"/>
  <c r="B17" i="3"/>
  <c r="A17" i="3"/>
  <c r="A16" i="3"/>
  <c r="A15" i="3"/>
  <c r="H7" i="3"/>
  <c r="J5" i="3"/>
  <c r="C23" i="3" s="1"/>
  <c r="I5" i="3"/>
  <c r="H5" i="3"/>
  <c r="H2" i="3" s="1"/>
  <c r="B21" i="3" s="1"/>
  <c r="G5" i="3"/>
  <c r="C20" i="3" s="1"/>
  <c r="F5" i="3"/>
  <c r="C19" i="3" s="1"/>
  <c r="C5" i="3"/>
  <c r="C16" i="3" s="1"/>
  <c r="B5" i="3"/>
  <c r="C15" i="3" s="1"/>
  <c r="F2" i="3"/>
  <c r="B19" i="3" s="1"/>
  <c r="E2" i="3"/>
  <c r="B18" i="3" s="1"/>
  <c r="D2" i="3"/>
  <c r="D5" i="3" s="1"/>
  <c r="C17" i="3" s="1"/>
  <c r="C2" i="3"/>
  <c r="B16" i="3" s="1"/>
  <c r="B2" i="3"/>
  <c r="B15" i="3" s="1"/>
  <c r="C21" i="3" l="1"/>
  <c r="E5" i="3"/>
  <c r="C18" i="3" s="1"/>
</calcChain>
</file>

<file path=xl/sharedStrings.xml><?xml version="1.0" encoding="utf-8"?>
<sst xmlns="http://schemas.openxmlformats.org/spreadsheetml/2006/main" count="227" uniqueCount="99">
  <si>
    <t>BEN</t>
  </si>
  <si>
    <t>BEN Name</t>
  </si>
  <si>
    <t>Post-Commitment Request Type</t>
  </si>
  <si>
    <t>Post-Commitment Application/Request Number</t>
  </si>
  <si>
    <t>FRN</t>
  </si>
  <si>
    <t>Post-Commitment Decision (FRN Level)</t>
  </si>
  <si>
    <t>Post-Commitment Rationale (FRN Level)</t>
  </si>
  <si>
    <t>Original FRN Funding Decision</t>
  </si>
  <si>
    <t>Revised FRN Funding Decision</t>
  </si>
  <si>
    <t>RFCDL Comments (FRN Level)</t>
  </si>
  <si>
    <t>FCC Form 471</t>
  </si>
  <si>
    <t>Service Type</t>
  </si>
  <si>
    <t>Establishing FCC Form 470</t>
  </si>
  <si>
    <t>SPIN</t>
  </si>
  <si>
    <t>Service Provider</t>
  </si>
  <si>
    <t>Contract Number</t>
  </si>
  <si>
    <t>Account Number (for SPIN)</t>
  </si>
  <si>
    <t>Service Start Date</t>
  </si>
  <si>
    <t>Contract Expiration Date (Original)</t>
  </si>
  <si>
    <t>Contract Award Date</t>
  </si>
  <si>
    <t>Contract Expiration Date (After Extension Exercised)</t>
  </si>
  <si>
    <t>Months Of Service In Funding Year</t>
  </si>
  <si>
    <t>Total Eligible Recurring Charges</t>
  </si>
  <si>
    <t>Total Eligible One Time Charges</t>
  </si>
  <si>
    <t>Total Pre-Discount Charges</t>
  </si>
  <si>
    <t>Discount Rate</t>
  </si>
  <si>
    <t>Revised Commitment Amount</t>
  </si>
  <si>
    <t>Invoice Deadline Date</t>
  </si>
  <si>
    <t>Wave Number</t>
  </si>
  <si>
    <t>Service Delivery Deadline</t>
  </si>
  <si>
    <t>Consultant Name</t>
  </si>
  <si>
    <t>CRN</t>
  </si>
  <si>
    <t>Consultant Employer Name</t>
  </si>
  <si>
    <t>133553</t>
  </si>
  <si>
    <t>STILLWATER SCHOOL DISTRICT 834</t>
  </si>
  <si>
    <t>Appeals</t>
  </si>
  <si>
    <t>1699144934</t>
  </si>
  <si>
    <t>Denied</t>
  </si>
  <si>
    <t>161040478</t>
  </si>
  <si>
    <t>Data Transmission and/or Internet Access</t>
  </si>
  <si>
    <t>160027292</t>
  </si>
  <si>
    <t>143030047</t>
  </si>
  <si>
    <t>Zayo Group, LLC</t>
  </si>
  <si>
    <t>01-Jul-2016</t>
  </si>
  <si>
    <t>30-Jun-2017</t>
  </si>
  <si>
    <t>$20,568.00</t>
  </si>
  <si>
    <t>$0.00</t>
  </si>
  <si>
    <t>40.00%</t>
  </si>
  <si>
    <t>Michelle Harken</t>
  </si>
  <si>
    <t>16043564</t>
  </si>
  <si>
    <t>CSM Consulting Inc.</t>
  </si>
  <si>
    <t>1699144935</t>
  </si>
  <si>
    <t>USAC denied your funding request because you did not demonstrate that the Dark Fiber solution  # 2 from Zayo Group, LLC  is more cost effective than the other alternative solution you requested during the competitive bidding process, specifically  the Dark Fiber solution # 1 from Zayo Group LLC as alternative solution based on total cost.   As a result, you did not demonstrate that services requested in FRN 1699144935 were the most cost effective solution as required by competitive bidding rules for this service type. Your appeal did not show that USAC’s determination was incorrect.  Consequently, your appeal is denied.|To the extent an applicant seeks construction of a network that the applicant will own, the applicant must also solicit bids for both the services provided over third-party networks and construction of applicant-owned network facilities, in the same request for proposals. Similarly, to the extent an applicant seeks bids for special construction associated with dark fiber or bids to lease and light dark fiber, the applicant must also solicit bids to provide the needed services over lit fiber. Additionally, to the extent an applicant seeks bids for equipment and maintenance costs associated with lighting dark fiber, the applicant must include these elements in the same FCC Form 470 as the dark fiber.  See C.F.R. secs. 54.503 (c) (iv)-(vi).  Furthermore, applicants seeking self-construction option must ensure it will be available only when it is necessary to enable access to fiber at cost-effective rates.   Self-construction is allowable only where self-construction is demonstrated to be the most cost-effective option after competitive bidding.   Applicants pursuing self-construction must solicit bids for both service and construction in the same FCC Form 470 and must provide sufficient detail so that cost-effectiveness can be evaluated based on the total cost of ownership over the useful life of the facility for applicants who pursue the self-construction option.  See Modernizing the E-rate Program for Schools and Libraries, Second Report and Order and Order on Reconsideration, WC Docket No. 13-184, FCC 14-189 para. 48.</t>
  </si>
  <si>
    <t>n/a</t>
  </si>
  <si>
    <t>30-Jun-2021</t>
  </si>
  <si>
    <t>15-Apr-2016</t>
  </si>
  <si>
    <t>$123,408.00</t>
  </si>
  <si>
    <t>30-Sep-2017</t>
  </si>
  <si>
    <r>
      <t>USAC denied your funding request because you did not demonstrate that the Dark Fiber solution  # 2 from Zayo Group, LLC  is more cost effective than the other alternative solution you requested during the competitive bidding process, specifically  the Dark Fiber solution # 1 from Zayo Group LLC as alternative solution based on total cost.   As a result, you did not demonstrate that services requested in FRN 1699144934 were the most cost effective solution as required by competitive bidding rules for this service type. Your appeal did not show that USAC’s determination was incorrect.  Consequently, your appeal is denied.|T</t>
    </r>
    <r>
      <rPr>
        <sz val="10"/>
        <color rgb="FFFF0000"/>
        <rFont val="Arial"/>
        <family val="2"/>
      </rPr>
      <t>o the extent an applicant seeks construction of a network that the applicant will own, the applicant must also solicit bids for both the services provided over third-party networks and construction of applicant-owned network facilities, in the same request for proposals. Similarly, to the extent an applicant seeks bids for special construction associated with dark fiber or bids to lease and light dark fiber, the applicant must also solicit bids to provide the needed services over lit fiber. Additionally, to the extent an applicant seeks bids for equipment and maintenance costs associated with lighting dark fiber, the applicant must include these elements in the same FCC Form 470 as the dark fiber.  See C.F.R. secs. 54.503 (c) (iv)-(vi).  Furthermore, applicants seeking self-construction option must ensure it will be available only when it is necessary to enable access to fiber at cost-effective rates.   Self-construction is allowable only where self-construction is demonstrated to be the most cost-effective option after competitive bidding.   Applicants pursuing self-construction must solicit bids for both service and construction in the same FCC Form 470 and must provide sufficient detail so that cost-effectiveness can be evaluated based on the total cost of ownership over the useful life of the facility for applicants who pursue the self-construction option.  See Modernizing the E-rate Program for Schools and Libraries, Second Report and Order and Order on Reconsideration, WC Docket No. 13-184, FCC 14-189 para. 48.</t>
    </r>
  </si>
  <si>
    <t>CSM CENTRAL</t>
  </si>
  <si>
    <t xml:space="preserve">DR1: FCC Rules require applicants to evaluate the cost effectiveness of the fiber solutions and to choose the most cost effective solution.  Documentation provided failed to demonstrate that the Dark Fiber solution # 2 from Zayo Group, LLC is more cost effective than the requested Dark Fiber solution # 1 from Zayo Group LLC based on total cost.  Therefore, the applicant has violated the competitive bidding program rules. &lt;&gt;&lt;&gt;&lt;&gt;&lt;&gt;&lt;&gt; MR1: This is a new FRN.  It was created in order to change the service type requested on FRN 1699091260 from Maintenance And Operation to Dark Fiber (No Special Construction) in accordance with Program Rules.   </t>
  </si>
  <si>
    <t xml:space="preserve">Brookview Elementary School 17005204 has been removed from the FCC Form 471 application at the request of the applicant.
</t>
  </si>
  <si>
    <t>DR1: FCC Rules require applicants to evaluate the cost effectiveness of the fiber solutions and to choose the most cost effective solution.  Documentation provided failed to demonstrate that the Dark Fiber solution # 2 from Zayo Group, LLC is more cost effective than the requested Dark Fiber solution # 1 from Zayo Group LLC based on total cost.  Therefore, the applicant has violated the competitive bidding program rules. &lt;&gt;&lt;&gt;&lt;&gt;&lt;&gt;&lt;&gt; MR1: This is a new FRN.  It was created in order to change the service type requested on FRN 1699091196 from Maintenance And Operation to Dark Fiber (No Special Construction) in accordance with Program Rules.</t>
  </si>
  <si>
    <t xml:space="preserve">CR1: This FRN was canceled in order to change the answer to the Fiber question from Maintenance And Operation to Dark Fiber (No Special Construction).  The new FRN for the requested services is 1699144935. </t>
  </si>
  <si>
    <t>Cancelled</t>
  </si>
  <si>
    <t xml:space="preserve">CR1: This FRN was canceled in order to change the answer to the Fiber question from Maintenance And Operation to Dark Fiber (No Special Construction).  The new FRN for the requested services is 1699144934. </t>
  </si>
  <si>
    <t>Technology and Information Educational Services</t>
  </si>
  <si>
    <t>Funded</t>
  </si>
  <si>
    <t>Last Allowable Date For One Time Services</t>
  </si>
  <si>
    <t>FCDL Comments</t>
  </si>
  <si>
    <t>Application FCDL Comments</t>
  </si>
  <si>
    <t>Committed Amount</t>
  </si>
  <si>
    <t>Expiration Date (All Extensions)</t>
  </si>
  <si>
    <t>Award Date</t>
  </si>
  <si>
    <t>Contract Expiration Date</t>
  </si>
  <si>
    <t>Account Number</t>
  </si>
  <si>
    <t>Status</t>
  </si>
  <si>
    <t>BEN_NAME</t>
  </si>
  <si>
    <t>Zayo - WAN Pricing Option 1</t>
  </si>
  <si>
    <t>Zayo - WAN Pricing Option 2</t>
  </si>
  <si>
    <t>Zayo - WAN Pricing Option 3</t>
  </si>
  <si>
    <t>Zayo - DF WAN Pricing Option 1</t>
  </si>
  <si>
    <t>Zayo - DF WAN Pricing Option 2</t>
  </si>
  <si>
    <t>Arvig</t>
  </si>
  <si>
    <t>4X - Purchase</t>
  </si>
  <si>
    <t>4X - Dark</t>
  </si>
  <si>
    <t>4X - Leased Lit 10GB</t>
  </si>
  <si>
    <t>Annual</t>
  </si>
  <si>
    <t>One Time</t>
  </si>
  <si>
    <t>10-Year</t>
  </si>
  <si>
    <t>Year One Total</t>
  </si>
  <si>
    <t>Notes</t>
  </si>
  <si>
    <t>10-Year is calcualted as 10x the Annual Cost plus one-time cost</t>
  </si>
  <si>
    <t>Annual Cost is calculated as 1/10 of 10-year cost</t>
  </si>
  <si>
    <t>1st Lowest Cost</t>
  </si>
  <si>
    <t>2nd Lowest Cost</t>
  </si>
  <si>
    <t>3rd Lowest Cost</t>
  </si>
  <si>
    <t>Note 1</t>
  </si>
  <si>
    <t>Note 1: The 10 year cost or Zayo Dark Fiber Option 2 was incorrectly calculated in this worksheet. $134,000 is the annual cost for the first 5 years of the contract which factored in the $100,000 amortized over the initial 5 year term = $20,000 per year multiplied by 5 years) Beginning Year 6 of the contract the annual cost goes down to $114,000 which matches the annual cost of Option 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</si>
</sst>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quot;$&quot;#,##0.00_);[Red]\(&quot;$&quot;#,##0.00\)"/>
  </numFmts>
  <fonts count="10" x14ac:knownFonts="1">
    <font>
      <sz val="10"/>
      <color rgb="FF000000"/>
      <name val="Arial"/>
    </font>
    <font>
      <sz val="11"/>
      <color theme="1"/>
      <name val="Calibri"/>
      <family val="2"/>
      <scheme val="minor"/>
    </font>
    <font>
      <sz val="10"/>
      <name val="Arial"/>
      <family val="2"/>
    </font>
    <font>
      <sz val="10"/>
      <color rgb="FFFF0000"/>
      <name val="Arial"/>
      <family val="2"/>
    </font>
    <font>
      <sz val="10"/>
      <color rgb="FF000000"/>
      <name val="Arial"/>
      <family val="2"/>
    </font>
    <font>
      <sz val="9"/>
      <name val="Arial"/>
      <family val="2"/>
    </font>
    <font>
      <b/>
      <sz val="9"/>
      <name val="Arial"/>
      <family val="2"/>
    </font>
    <font>
      <sz val="9"/>
      <color rgb="FF000000"/>
      <name val="Arial"/>
      <family val="2"/>
    </font>
    <font>
      <sz val="9"/>
      <color rgb="FFFF0000"/>
      <name val="Arial"/>
      <family val="2"/>
    </font>
    <font>
      <sz val="11"/>
      <color rgb="FFFF0000"/>
      <name val="Arial"/>
      <family val="2"/>
    </font>
  </fonts>
  <fills count="6">
    <fill>
      <patternFill patternType="none"/>
    </fill>
    <fill>
      <patternFill patternType="gray125"/>
    </fill>
    <fill>
      <patternFill patternType="solid">
        <fgColor rgb="FF999999"/>
        <bgColor rgb="FF999999"/>
      </patternFill>
    </fill>
    <fill>
      <patternFill patternType="solid">
        <fgColor rgb="FF00FF00"/>
        <bgColor rgb="FF00FF00"/>
      </patternFill>
    </fill>
    <fill>
      <patternFill patternType="solid">
        <fgColor rgb="FF00FFFF"/>
        <bgColor rgb="FF00FFFF"/>
      </patternFill>
    </fill>
    <fill>
      <patternFill patternType="solid">
        <fgColor rgb="FF9900FF"/>
        <bgColor rgb="FF9900FF"/>
      </patternFill>
    </fill>
  </fills>
  <borders count="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3">
    <xf numFmtId="0" fontId="0" fillId="0" borderId="0"/>
    <xf numFmtId="0" fontId="1" fillId="0" borderId="0"/>
    <xf numFmtId="0" fontId="4" fillId="0" borderId="0"/>
  </cellStyleXfs>
  <cellXfs count="29">
    <xf numFmtId="0" fontId="0" fillId="0" borderId="0" xfId="0" applyFont="1" applyAlignment="1"/>
    <xf numFmtId="0" fontId="2" fillId="0" borderId="0" xfId="0" applyFont="1" applyAlignment="1">
      <alignment wrapText="1"/>
    </xf>
    <xf numFmtId="14" fontId="0" fillId="0" borderId="0" xfId="0" applyNumberFormat="1"/>
    <xf numFmtId="0" fontId="1" fillId="0" borderId="0" xfId="1"/>
    <xf numFmtId="14" fontId="1" fillId="0" borderId="0" xfId="1" applyNumberFormat="1"/>
    <xf numFmtId="0" fontId="1" fillId="0" borderId="0" xfId="1" applyAlignment="1">
      <alignment wrapText="1"/>
    </xf>
    <xf numFmtId="8" fontId="1" fillId="0" borderId="0" xfId="1" applyNumberFormat="1"/>
    <xf numFmtId="10" fontId="1" fillId="0" borderId="0" xfId="1" applyNumberFormat="1"/>
    <xf numFmtId="0" fontId="5" fillId="0" borderId="0" xfId="2" applyFont="1" applyAlignment="1">
      <alignment wrapText="1"/>
    </xf>
    <xf numFmtId="0" fontId="6" fillId="0" borderId="0" xfId="2" applyFont="1" applyAlignment="1">
      <alignment wrapText="1"/>
    </xf>
    <xf numFmtId="0" fontId="2" fillId="0" borderId="0" xfId="2" applyFont="1" applyAlignment="1">
      <alignment wrapText="1"/>
    </xf>
    <xf numFmtId="0" fontId="4" fillId="0" borderId="0" xfId="2" applyFont="1" applyAlignment="1"/>
    <xf numFmtId="0" fontId="6" fillId="0" borderId="0" xfId="2" applyFont="1" applyAlignment="1"/>
    <xf numFmtId="0" fontId="5" fillId="0" borderId="0" xfId="2" applyFont="1" applyAlignment="1"/>
    <xf numFmtId="0" fontId="7" fillId="0" borderId="0" xfId="2" applyFont="1" applyAlignment="1"/>
    <xf numFmtId="0" fontId="5" fillId="2" borderId="0" xfId="2" applyFont="1" applyFill="1"/>
    <xf numFmtId="0" fontId="6" fillId="0" borderId="0" xfId="2" applyFont="1"/>
    <xf numFmtId="0" fontId="5" fillId="2" borderId="0" xfId="2" applyFont="1" applyFill="1" applyAlignment="1"/>
    <xf numFmtId="0" fontId="5" fillId="0" borderId="0" xfId="2" applyFont="1" applyAlignment="1">
      <alignment horizontal="center" wrapText="1"/>
    </xf>
    <xf numFmtId="0" fontId="5" fillId="3" borderId="1" xfId="2" applyFont="1" applyFill="1" applyBorder="1" applyAlignment="1"/>
    <xf numFmtId="0" fontId="5" fillId="4" borderId="2" xfId="2" applyFont="1" applyFill="1" applyBorder="1" applyAlignment="1"/>
    <xf numFmtId="0" fontId="5" fillId="5" borderId="3" xfId="2" applyFont="1" applyFill="1" applyBorder="1" applyAlignment="1"/>
    <xf numFmtId="0" fontId="5" fillId="4" borderId="0" xfId="2" applyFont="1" applyFill="1"/>
    <xf numFmtId="0" fontId="5" fillId="5" borderId="0" xfId="2" applyFont="1" applyFill="1"/>
    <xf numFmtId="0" fontId="6" fillId="3" borderId="0" xfId="2" applyFont="1" applyFill="1"/>
    <xf numFmtId="0" fontId="5" fillId="3" borderId="0" xfId="2" applyFont="1" applyFill="1"/>
    <xf numFmtId="0" fontId="8" fillId="0" borderId="0" xfId="2" applyFont="1" applyFill="1" applyAlignment="1">
      <alignment horizontal="right"/>
    </xf>
    <xf numFmtId="0" fontId="9" fillId="0" borderId="0" xfId="2" applyFont="1" applyAlignment="1">
      <alignment horizontal="left" wrapText="1"/>
    </xf>
    <xf numFmtId="0" fontId="8" fillId="0" borderId="0" xfId="2" applyFont="1" applyAlignment="1"/>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152400</xdr:colOff>
      <xdr:row>18</xdr:row>
      <xdr:rowOff>47625</xdr:rowOff>
    </xdr:from>
    <xdr:to>
      <xdr:col>3</xdr:col>
      <xdr:colOff>152400</xdr:colOff>
      <xdr:row>18</xdr:row>
      <xdr:rowOff>161925</xdr:rowOff>
    </xdr:to>
    <xdr:cxnSp macro="">
      <xdr:nvCxnSpPr>
        <xdr:cNvPr id="2" name="Straight Arrow Connector 1"/>
        <xdr:cNvCxnSpPr/>
      </xdr:nvCxnSpPr>
      <xdr:spPr>
        <a:xfrm>
          <a:off x="4335780" y="4596765"/>
          <a:ext cx="0" cy="1143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00"/>
  <sheetViews>
    <sheetView workbookViewId="0">
      <pane ySplit="1" topLeftCell="A2" activePane="bottomLeft" state="frozen"/>
      <selection pane="bottomLeft" activeCell="D3" sqref="D3"/>
    </sheetView>
  </sheetViews>
  <sheetFormatPr defaultColWidth="14.44140625" defaultRowHeight="15.75" customHeight="1" x14ac:dyDescent="0.25"/>
  <cols>
    <col min="2" max="2" width="23" customWidth="1"/>
    <col min="7" max="7" width="104.21875" customWidth="1"/>
  </cols>
  <sheetData>
    <row r="1" spans="1:33" ht="15.75" customHeigh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t="s">
        <v>26</v>
      </c>
      <c r="AB1" t="s">
        <v>27</v>
      </c>
      <c r="AC1" t="s">
        <v>28</v>
      </c>
      <c r="AD1" t="s">
        <v>29</v>
      </c>
      <c r="AE1" t="s">
        <v>30</v>
      </c>
      <c r="AF1" t="s">
        <v>31</v>
      </c>
      <c r="AG1" t="s">
        <v>32</v>
      </c>
    </row>
    <row r="2" spans="1:33" ht="250.8" customHeight="1" x14ac:dyDescent="0.25">
      <c r="A2" s="1" t="s">
        <v>33</v>
      </c>
      <c r="B2" s="1" t="s">
        <v>34</v>
      </c>
      <c r="C2" s="1" t="s">
        <v>35</v>
      </c>
      <c r="D2" s="1">
        <v>42162</v>
      </c>
      <c r="E2" s="1" t="s">
        <v>36</v>
      </c>
      <c r="F2" s="1" t="s">
        <v>37</v>
      </c>
      <c r="G2" s="1" t="s">
        <v>58</v>
      </c>
      <c r="H2" s="1" t="s">
        <v>37</v>
      </c>
      <c r="I2" s="1" t="s">
        <v>37</v>
      </c>
      <c r="J2" s="1"/>
      <c r="K2" s="1" t="s">
        <v>38</v>
      </c>
      <c r="L2" s="1" t="s">
        <v>39</v>
      </c>
      <c r="M2" s="1" t="s">
        <v>40</v>
      </c>
      <c r="N2" s="1" t="s">
        <v>41</v>
      </c>
      <c r="O2" s="1" t="s">
        <v>42</v>
      </c>
      <c r="P2" s="1"/>
      <c r="Q2" s="1"/>
      <c r="R2" s="2" t="s">
        <v>43</v>
      </c>
      <c r="S2" s="2" t="s">
        <v>44</v>
      </c>
      <c r="T2" s="1"/>
      <c r="U2" s="1"/>
      <c r="V2" s="1">
        <v>12</v>
      </c>
      <c r="W2" s="1" t="s">
        <v>45</v>
      </c>
      <c r="X2" s="1" t="s">
        <v>46</v>
      </c>
      <c r="Y2" s="1" t="s">
        <v>45</v>
      </c>
      <c r="Z2" s="1" t="s">
        <v>47</v>
      </c>
      <c r="AA2" t="s">
        <v>46</v>
      </c>
      <c r="AC2">
        <v>31</v>
      </c>
      <c r="AD2" s="2" t="s">
        <v>44</v>
      </c>
      <c r="AE2" t="s">
        <v>48</v>
      </c>
      <c r="AF2" t="s">
        <v>49</v>
      </c>
      <c r="AG2" t="s">
        <v>50</v>
      </c>
    </row>
    <row r="3" spans="1:33" ht="268.95" customHeight="1" x14ac:dyDescent="0.25">
      <c r="A3" s="1" t="s">
        <v>33</v>
      </c>
      <c r="B3" s="1" t="s">
        <v>34</v>
      </c>
      <c r="C3" s="1" t="s">
        <v>35</v>
      </c>
      <c r="D3" s="1">
        <v>42162</v>
      </c>
      <c r="E3" s="1" t="s">
        <v>51</v>
      </c>
      <c r="F3" s="1" t="s">
        <v>37</v>
      </c>
      <c r="G3" s="1" t="s">
        <v>52</v>
      </c>
      <c r="H3" s="1" t="s">
        <v>37</v>
      </c>
      <c r="I3" s="1" t="s">
        <v>37</v>
      </c>
      <c r="J3" s="1"/>
      <c r="K3" s="1" t="s">
        <v>38</v>
      </c>
      <c r="L3" s="1" t="s">
        <v>39</v>
      </c>
      <c r="M3" s="1" t="s">
        <v>40</v>
      </c>
      <c r="N3" s="1" t="s">
        <v>41</v>
      </c>
      <c r="O3" s="1" t="s">
        <v>42</v>
      </c>
      <c r="P3" s="1" t="s">
        <v>53</v>
      </c>
      <c r="Q3" s="1" t="s">
        <v>53</v>
      </c>
      <c r="R3" s="2" t="s">
        <v>43</v>
      </c>
      <c r="S3" s="2" t="s">
        <v>54</v>
      </c>
      <c r="T3" s="2" t="s">
        <v>55</v>
      </c>
      <c r="U3" s="1"/>
      <c r="V3" s="1">
        <v>12</v>
      </c>
      <c r="W3" s="1" t="s">
        <v>46</v>
      </c>
      <c r="X3" s="1" t="s">
        <v>56</v>
      </c>
      <c r="Y3" s="1" t="s">
        <v>56</v>
      </c>
      <c r="Z3" s="1" t="s">
        <v>47</v>
      </c>
      <c r="AA3" t="s">
        <v>46</v>
      </c>
      <c r="AC3">
        <v>31</v>
      </c>
      <c r="AD3" s="2" t="s">
        <v>57</v>
      </c>
      <c r="AE3" t="s">
        <v>48</v>
      </c>
      <c r="AF3" t="s">
        <v>49</v>
      </c>
      <c r="AG3" t="s">
        <v>50</v>
      </c>
    </row>
    <row r="4" spans="1:33" ht="15.75" customHeight="1" x14ac:dyDescent="0.25">
      <c r="A4" s="1"/>
      <c r="B4" s="1"/>
      <c r="C4" s="1"/>
      <c r="D4" s="1"/>
      <c r="E4" s="1"/>
      <c r="F4" s="1"/>
      <c r="G4" s="1"/>
      <c r="H4" s="1"/>
      <c r="I4" s="1"/>
      <c r="J4" s="1"/>
      <c r="K4" s="1"/>
      <c r="L4" s="1"/>
      <c r="M4" s="1"/>
      <c r="N4" s="1"/>
      <c r="O4" s="1"/>
      <c r="P4" s="1"/>
      <c r="Q4" s="1"/>
      <c r="R4" s="1"/>
      <c r="S4" s="1"/>
      <c r="T4" s="1"/>
      <c r="U4" s="1"/>
      <c r="V4" s="1"/>
      <c r="W4" s="1"/>
      <c r="X4" s="1"/>
      <c r="Y4" s="1"/>
      <c r="Z4" s="1"/>
    </row>
    <row r="5" spans="1:33" ht="15.75" customHeight="1" x14ac:dyDescent="0.25">
      <c r="A5" s="1"/>
      <c r="B5" s="1"/>
      <c r="C5" s="1"/>
      <c r="D5" s="1"/>
      <c r="E5" s="1"/>
      <c r="F5" s="1"/>
      <c r="G5" s="1"/>
      <c r="H5" s="1"/>
      <c r="I5" s="1"/>
      <c r="J5" s="1"/>
      <c r="K5" s="1"/>
      <c r="L5" s="1"/>
      <c r="M5" s="1"/>
      <c r="N5" s="1"/>
      <c r="O5" s="1"/>
      <c r="P5" s="1"/>
      <c r="Q5" s="1"/>
      <c r="R5" s="1"/>
      <c r="S5" s="1"/>
      <c r="T5" s="1"/>
      <c r="U5" s="1"/>
      <c r="V5" s="1"/>
      <c r="W5" s="1"/>
      <c r="X5" s="1"/>
      <c r="Y5" s="1"/>
      <c r="Z5" s="1"/>
    </row>
    <row r="6" spans="1:33" ht="15.75" customHeight="1" x14ac:dyDescent="0.25">
      <c r="A6" s="1"/>
      <c r="B6" s="1"/>
      <c r="C6" s="1"/>
      <c r="D6" s="1"/>
      <c r="E6" s="1"/>
      <c r="F6" s="1"/>
      <c r="G6" s="1"/>
      <c r="H6" s="1"/>
      <c r="I6" s="1"/>
      <c r="J6" s="1"/>
      <c r="K6" s="1"/>
      <c r="L6" s="1"/>
      <c r="M6" s="1"/>
      <c r="N6" s="1"/>
      <c r="O6" s="1"/>
      <c r="P6" s="1"/>
      <c r="Q6" s="1"/>
      <c r="R6" s="1"/>
      <c r="S6" s="1"/>
      <c r="T6" s="1"/>
      <c r="U6" s="1"/>
      <c r="V6" s="1"/>
      <c r="W6" s="1"/>
      <c r="X6" s="1"/>
      <c r="Y6" s="1"/>
      <c r="Z6" s="1"/>
    </row>
    <row r="7" spans="1:33" ht="15.75" customHeight="1" x14ac:dyDescent="0.25">
      <c r="A7" s="1"/>
      <c r="B7" s="1"/>
      <c r="C7" s="1"/>
      <c r="D7" s="1"/>
      <c r="E7" s="1"/>
      <c r="F7" s="1"/>
      <c r="G7" s="1"/>
      <c r="H7" s="1"/>
      <c r="I7" s="1"/>
      <c r="J7" s="1"/>
      <c r="K7" s="1"/>
      <c r="L7" s="1"/>
      <c r="M7" s="1"/>
      <c r="N7" s="1"/>
      <c r="O7" s="1"/>
      <c r="P7" s="1"/>
      <c r="Q7" s="1"/>
      <c r="R7" s="1"/>
      <c r="S7" s="1"/>
      <c r="T7" s="1"/>
      <c r="U7" s="1"/>
      <c r="V7" s="1"/>
      <c r="W7" s="1"/>
      <c r="X7" s="1"/>
      <c r="Y7" s="1"/>
      <c r="Z7" s="1"/>
    </row>
    <row r="8" spans="1:33" ht="15.75" customHeight="1" x14ac:dyDescent="0.25">
      <c r="A8" s="1"/>
      <c r="B8" s="1"/>
      <c r="C8" s="1"/>
      <c r="D8" s="1"/>
      <c r="E8" s="1"/>
      <c r="F8" s="1"/>
      <c r="G8" s="1"/>
      <c r="H8" s="1"/>
      <c r="I8" s="1"/>
      <c r="J8" s="1"/>
      <c r="K8" s="1"/>
      <c r="L8" s="1"/>
      <c r="M8" s="1"/>
      <c r="N8" s="1"/>
      <c r="O8" s="1"/>
      <c r="P8" s="1"/>
      <c r="Q8" s="1"/>
      <c r="R8" s="1"/>
      <c r="S8" s="1"/>
      <c r="T8" s="1"/>
      <c r="U8" s="1"/>
      <c r="V8" s="1"/>
      <c r="W8" s="1"/>
      <c r="X8" s="1"/>
      <c r="Y8" s="1"/>
      <c r="Z8" s="1"/>
    </row>
    <row r="9" spans="1:33" ht="15.75" customHeight="1" x14ac:dyDescent="0.25">
      <c r="A9" s="1"/>
      <c r="B9" s="1"/>
      <c r="C9" s="1"/>
      <c r="D9" s="1"/>
      <c r="E9" s="1"/>
      <c r="F9" s="1"/>
      <c r="G9" s="1"/>
      <c r="H9" s="1"/>
      <c r="I9" s="1"/>
      <c r="J9" s="1"/>
      <c r="K9" s="1"/>
      <c r="L9" s="1"/>
      <c r="M9" s="1"/>
      <c r="N9" s="1"/>
      <c r="O9" s="1"/>
      <c r="P9" s="1"/>
      <c r="Q9" s="1"/>
      <c r="R9" s="1"/>
      <c r="S9" s="1"/>
      <c r="T9" s="1"/>
      <c r="U9" s="1"/>
      <c r="V9" s="1"/>
      <c r="W9" s="1"/>
      <c r="X9" s="1"/>
      <c r="Y9" s="1"/>
      <c r="Z9" s="1"/>
    </row>
    <row r="10" spans="1:33" ht="15.75" customHeight="1" x14ac:dyDescent="0.25">
      <c r="A10" s="1"/>
      <c r="B10" s="1"/>
      <c r="C10" s="1"/>
      <c r="D10" s="1"/>
      <c r="E10" s="1"/>
      <c r="F10" s="1"/>
      <c r="G10" s="1"/>
      <c r="H10" s="1"/>
      <c r="I10" s="1"/>
      <c r="J10" s="1"/>
      <c r="K10" s="1"/>
      <c r="L10" s="1"/>
      <c r="M10" s="1"/>
      <c r="N10" s="1"/>
      <c r="O10" s="1"/>
      <c r="P10" s="1"/>
      <c r="Q10" s="1"/>
      <c r="R10" s="1"/>
      <c r="S10" s="1"/>
      <c r="T10" s="1"/>
      <c r="U10" s="1"/>
      <c r="V10" s="1"/>
      <c r="W10" s="1"/>
      <c r="X10" s="1"/>
      <c r="Y10" s="1"/>
      <c r="Z10" s="1"/>
    </row>
    <row r="11" spans="1:33" ht="15.7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row>
    <row r="12" spans="1:33" ht="15.75" customHeight="1" x14ac:dyDescent="0.25">
      <c r="A12" s="1"/>
      <c r="B12" s="1"/>
      <c r="C12" s="1"/>
      <c r="D12" s="1"/>
      <c r="E12" s="1"/>
      <c r="F12" s="1"/>
      <c r="G12" s="1"/>
      <c r="H12" s="1"/>
      <c r="I12" s="1"/>
      <c r="J12" s="1"/>
      <c r="K12" s="1"/>
      <c r="L12" s="1"/>
      <c r="M12" s="1"/>
      <c r="N12" s="1"/>
      <c r="O12" s="1"/>
      <c r="P12" s="1"/>
      <c r="Q12" s="1"/>
      <c r="R12" s="1"/>
      <c r="S12" s="1"/>
      <c r="T12" s="1"/>
      <c r="U12" s="1"/>
      <c r="V12" s="1"/>
      <c r="W12" s="1"/>
      <c r="X12" s="1"/>
      <c r="Y12" s="1"/>
      <c r="Z12" s="1"/>
    </row>
    <row r="13" spans="1:33" ht="15.7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33" ht="15.75" customHeight="1" x14ac:dyDescent="0.25">
      <c r="A14" s="1"/>
      <c r="B14" s="1"/>
      <c r="C14" s="1"/>
      <c r="D14" s="1"/>
      <c r="E14" s="1"/>
      <c r="F14" s="1"/>
      <c r="G14" s="1"/>
      <c r="H14" s="1"/>
      <c r="I14" s="1"/>
      <c r="J14" s="1"/>
      <c r="K14" s="1"/>
      <c r="L14" s="1"/>
      <c r="M14" s="1"/>
      <c r="N14" s="1"/>
      <c r="O14" s="1"/>
      <c r="P14" s="1"/>
      <c r="Q14" s="1"/>
      <c r="R14" s="1"/>
      <c r="S14" s="1"/>
      <c r="T14" s="1"/>
      <c r="U14" s="1"/>
      <c r="V14" s="1"/>
      <c r="W14" s="1"/>
      <c r="X14" s="1"/>
      <c r="Y14" s="1"/>
      <c r="Z14" s="1"/>
    </row>
    <row r="15" spans="1:33" ht="15.7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33" ht="15.75" customHeigh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5.7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5.75" customHeight="1"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5.7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5.7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3.2"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3.2"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3.2"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3.2"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3.2"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3.2"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3.2"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3.2"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3.2"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3.2"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3.2"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3.2"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3.2"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3.2"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3.2"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3.2"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3.2"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3.2"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3.2"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3.2"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3.2"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3.2"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3.2"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3.2"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3.2"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3.2"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3.2"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3.2"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3.2"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3.2"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3.2"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3.2"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3.2"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3.2"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3.2"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3.2"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3.2"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3.2"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3.2"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3.2"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3.2"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3.2"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3.2"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3.2"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3.2"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3.2"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3.2"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3.2"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3.2"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3.2"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3.2"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3.2"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3.2"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3.2"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3.2"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3.2"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3.2"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3.2"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3.2"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3.2"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3.2"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3.2"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3.2"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3.2"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3.2"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3.2"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3.2"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3.2"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3.2"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3.2"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3.2"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3.2"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3.2"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3.2"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3.2"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3.2"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2"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2"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2"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2"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2"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2"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2"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2"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2"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2"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2"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2"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2"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2"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2"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2"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2"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3.2"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3.2"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3.2"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3.2"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3.2"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3.2"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3.2"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3.2"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3.2"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3.2"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3.2"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3.2"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3.2"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3.2"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3.2"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3.2"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3.2"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3.2"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3.2"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3.2"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3.2"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3.2"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3.2"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3.2"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3.2"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3.2"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3.2"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3.2"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3.2"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3.2"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3.2"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3.2"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3.2"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3.2"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3.2"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3.2"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3.2"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3.2"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3.2"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3.2"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3.2"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3.2"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3.2"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3.2"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3.2"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3.2"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3.2"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3.2"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3.2"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3.2"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3.2"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3.2"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3.2"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3.2"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3.2"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3.2"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3.2"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3.2"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3.2"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3.2"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3.2"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3.2"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3.2"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3.2"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3.2"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3.2"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3.2"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3.2"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3.2"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3.2"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3.2"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3.2"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3.2"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3.2"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3.2"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3.2"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3.2"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3.2"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3.2"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3.2"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3.2"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3.2"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3.2"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3.2"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3.2"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3.2"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3.2"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3.2"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3.2"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3.2"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3.2"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3.2"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3.2"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3.2"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3.2"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3.2"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3.2"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3.2"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3.2"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3.2"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3.2"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3.2"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3.2"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3.2"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3.2"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3.2"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3.2"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3.2"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3.2"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3.2"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3.2"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3.2"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3.2"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3.2"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3.2"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3.2"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3.2"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3.2"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3.2"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3.2"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3.2"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3.2"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3.2"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3.2"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3.2"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3.2"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3.2"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3.2"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3.2"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3.2"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3.2"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3.2"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3.2"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3.2"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3.2"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3.2"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3.2"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3.2"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3.2"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3.2"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3.2"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3.2"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3.2"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3.2"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3.2"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3.2"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3.2"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3.2"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3.2"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3.2"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3.2"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3.2"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3.2"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3.2"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3.2"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3.2"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3.2"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3.2"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3.2"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3.2"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3.2"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3.2"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3.2"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3.2"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3.2"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3.2"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3.2"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3.2"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3.2"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3.2"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3.2"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3.2"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3.2"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3.2"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3.2"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3.2"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3.2"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3.2"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3.2"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3.2"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3.2"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3.2"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3.2"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3.2"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3.2"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3.2"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3.2"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3.2"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3.2"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3.2"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3.2"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3.2"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3.2"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3.2"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3.2"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3.2"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3.2"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3.2"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3.2"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3.2"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3.2"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3.2"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3.2"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3.2"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3.2"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3.2"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3.2"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3.2"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3.2"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3.2"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3.2"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3.2"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3.2"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3.2"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3.2"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3.2"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3.2"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3.2"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3.2"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3.2"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3.2"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3.2"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3.2"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3.2"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3.2"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3.2"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3.2"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3.2"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3.2"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3.2"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3.2"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3.2"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3.2"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3.2"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3.2"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3.2"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3.2"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3.2"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3.2"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3.2"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3.2"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3.2"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3.2"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3.2"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3.2"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3.2"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3.2"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3.2"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3.2"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3.2"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3.2"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3.2"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3.2"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3.2"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3.2"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3.2"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3.2"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3.2"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3.2"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3.2"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3.2"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3.2"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3.2"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3.2"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3.2"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3.2"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3.2"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3.2"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3.2"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3.2"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3.2"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3.2"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3.2"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3.2"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3.2"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3.2"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3.2"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3.2"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3.2"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3.2"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3.2"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3.2"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3.2"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3.2"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3.2"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3.2"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3.2"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3.2"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3.2"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3.2"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3.2"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3.2"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3.2"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3.2"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3.2"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3.2"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3.2"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3.2"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3.2"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3.2"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3.2"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3.2"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3.2"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3.2"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3.2"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3.2"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3.2"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3.2"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3.2"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3.2"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3.2"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3.2"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3.2"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3.2"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3.2"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3.2"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3.2"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3.2"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3.2"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3.2"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3.2"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3.2"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3.2"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3.2"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3.2"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3.2"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3.2"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3.2"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3.2"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3.2"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3.2"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3.2"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3.2"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3.2"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3.2"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3.2"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3.2"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3.2"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3.2"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3.2"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3.2"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3.2"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3.2"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3.2"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3.2"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3.2"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3.2"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3.2"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3.2"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3.2"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3.2"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3.2"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3.2"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3.2"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3.2"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3.2"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3.2"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3.2"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3.2"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3.2"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3.2"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3.2"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3.2"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3.2"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3.2"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3.2"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3.2"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3.2"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3.2"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3.2"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3.2"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3.2"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3.2"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3.2"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3.2"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3.2"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3.2"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3.2"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3.2"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3.2"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3.2"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3.2"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3.2"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3.2"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3.2"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3.2"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3.2"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3.2"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3.2"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3.2"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3.2"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3.2"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3.2"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3.2"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3.2"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3.2"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3.2"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3.2"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3.2"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3.2"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3.2"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3.2"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3.2"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3.2"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3.2"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3.2"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3.2"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3.2"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3.2"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3.2"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3.2"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3.2"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3.2"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3.2"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3.2"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3.2"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3.2"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3.2"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3.2"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3.2"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3.2"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3.2"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3.2"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3.2"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3.2"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3.2"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3.2"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3.2"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3.2"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3.2"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3.2"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3.2"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3.2"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3.2"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3.2"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3.2"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3.2"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3.2"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3.2"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3.2"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3.2"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3.2"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3.2"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3.2"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3.2"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3.2"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3.2"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3.2"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3.2"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3.2"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3.2"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3.2"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3.2"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3.2"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3.2"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3.2"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3.2"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3.2"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3.2"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3.2"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3.2"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3.2"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3.2"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3.2"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3.2"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3.2"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3.2"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3.2"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3.2"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3.2"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3.2"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3.2"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3.2"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3.2"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3.2"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3.2"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3.2"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3.2"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3.2"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3.2"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3.2"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3.2"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3.2"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3.2"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3.2"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3.2"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3.2"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3.2"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3.2"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3.2"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3.2"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3.2"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3.2"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3.2"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3.2"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3.2"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3.2"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3.2"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3.2"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3.2"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3.2"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3.2"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3.2"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3.2"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3.2"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3.2"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3.2"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3.2"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3.2"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3.2"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3.2"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3.2"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3.2"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3.2"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3.2"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3.2"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3.2"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3.2"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3.2"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3.2"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3.2"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3.2"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3.2"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3.2"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3.2"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3.2"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3.2"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3.2"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3.2"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3.2"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3.2"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3.2"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3.2"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3.2"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3.2"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3.2"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3.2"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3.2"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3.2"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3.2"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3.2"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3.2"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3.2"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3.2"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3.2"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3.2"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3.2"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3.2"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3.2"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3.2"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3.2"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3.2"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3.2"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3.2"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3.2"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3.2"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3.2"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3.2"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3.2"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3.2"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3.2"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3.2"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3.2"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3.2"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3.2"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3.2"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3.2"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3.2"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3.2"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3.2"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3.2"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3.2"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3.2"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3.2"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3.2"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3.2"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3.2"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3.2"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3.2"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3.2"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3.2"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3.2"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3.2"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3.2"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3.2"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3.2"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3.2"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3.2"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3.2"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3.2"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3.2"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3.2"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3.2"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3.2"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3.2"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3.2"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3.2"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3.2"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3.2"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3.2"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3.2"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3.2"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3.2"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3.2"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3.2"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3.2"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3.2"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3.2"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3.2"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3.2"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3.2"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3.2"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3.2"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3.2"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3.2"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3.2"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3.2"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3.2"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3.2"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3.2"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3.2"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3.2"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3.2"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3.2"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3.2"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3.2"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3.2"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3.2"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3.2"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3.2"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3.2"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3.2"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3.2"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3.2"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3.2"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3.2"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3.2"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3.2"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3.2"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3.2"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3.2"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3.2"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3.2"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3.2"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3.2"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3.2"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3.2"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3.2"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3.2"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3.2"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3.2"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3.2"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3.2"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3.2"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3.2"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3.2"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3.2"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3.2"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3.2"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3.2"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3.2"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3.2"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3.2"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3.2"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3.2"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3.2"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3.2"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3.2"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3.2"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3.2"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3.2"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3.2"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3.2"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3.2"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3.2"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3.2"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3.2"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3.2"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3.2"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3.2"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3.2"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3.2"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3.2"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3.2"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3.2"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3.2"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3.2"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3.2"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3.2"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3.2"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3.2"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3.2"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3.2"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3.2"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3.2"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3.2"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3.2"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3.2"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3.2"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3.2"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3.2"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3.2"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3.2"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3.2"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3.2"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3.2"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3.2"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3.2"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3.2"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3.2"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3.2"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3.2"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3.2"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3.2"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3.2"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3.2"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3.2"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3.2"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3.2"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3.2"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3.2"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3.2"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3.2"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3.2"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3.2"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3.2"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3.2"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3.2"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3.2"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3.2"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3.2"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3.2"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3.2"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3.2"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3.2"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3.2"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3.2"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3.2"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3.2"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3.2"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3.2"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3.2"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3.2"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3.2"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3.2"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3.2"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3.2"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3.2"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3.2"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3.2"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3.2"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3.2"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3.2"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3.2"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3.2"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3.2"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3.2"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3.2"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3.2"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3.2"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3.2"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3.2"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3.2"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3.2"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3.2"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3.2"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3.2"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3.2"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3.2"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3.2"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3.2"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3.2"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3.2"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3.2"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3.2"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3.2"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3.2"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3.2"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3.2"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3.2"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3.2"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3.2"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3.2"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3.2"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3.2"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3.2"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3.2"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3.2"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3.2"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3.2"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3.2"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3.2"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3.2"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3.2"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3.2"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3.2"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3.2"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3.2"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3.2"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3.2"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3.2"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3.2"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3.2"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3.2"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3.2"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3.2"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3.2"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3.2"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3.2"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3.2"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3.2"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3.2"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3.2"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3.2"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3.2"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3.2"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3.2"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3.2"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3.2"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3.2"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3.2"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3.2"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3.2"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3.2"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3.2"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3.2"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3.2"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3.2"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3.2"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3.2"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3.2"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3.2"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3.2"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3.2"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3.2"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3.2"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3.2"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3.2"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3.2"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3.2"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3.2"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3.2"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3.2"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3.2"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3.2"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3.2"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3.2"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3.2"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3.2"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3.2"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3.2"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3.2"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3.2"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3.2"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3.2"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3.2"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3.2"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3.2"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3.2"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3.2"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3.2"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3.2"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3.2"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3.2"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3.2"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3.2"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3.2"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3.2"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3.2"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3.2"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3.2"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3.2"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3.2"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3.2"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3.2"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3.2"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3.2"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
  <sheetViews>
    <sheetView topLeftCell="Q1" workbookViewId="0">
      <selection activeCell="W6" sqref="W6"/>
    </sheetView>
  </sheetViews>
  <sheetFormatPr defaultColWidth="19.77734375" defaultRowHeight="36.6" customHeight="1" x14ac:dyDescent="0.3"/>
  <cols>
    <col min="1" max="16384" width="19.77734375" style="3"/>
  </cols>
  <sheetData>
    <row r="1" spans="1:28" ht="36.6" customHeight="1" x14ac:dyDescent="0.3">
      <c r="A1" s="3" t="s">
        <v>0</v>
      </c>
      <c r="B1" s="3" t="s">
        <v>77</v>
      </c>
      <c r="C1" s="3" t="s">
        <v>4</v>
      </c>
      <c r="D1" s="3" t="s">
        <v>10</v>
      </c>
      <c r="E1" s="3" t="s">
        <v>76</v>
      </c>
      <c r="F1" s="3" t="s">
        <v>11</v>
      </c>
      <c r="G1" s="3" t="s">
        <v>12</v>
      </c>
      <c r="H1" s="3" t="s">
        <v>13</v>
      </c>
      <c r="I1" s="3" t="s">
        <v>14</v>
      </c>
      <c r="J1" s="3" t="s">
        <v>15</v>
      </c>
      <c r="K1" s="3" t="s">
        <v>75</v>
      </c>
      <c r="L1" s="3" t="s">
        <v>17</v>
      </c>
      <c r="M1" s="3" t="s">
        <v>74</v>
      </c>
      <c r="N1" s="3" t="s">
        <v>73</v>
      </c>
      <c r="O1" s="3" t="s">
        <v>72</v>
      </c>
      <c r="P1" s="3" t="s">
        <v>21</v>
      </c>
      <c r="Q1" s="3" t="s">
        <v>22</v>
      </c>
      <c r="R1" s="3" t="s">
        <v>23</v>
      </c>
      <c r="S1" s="3" t="s">
        <v>24</v>
      </c>
      <c r="T1" s="3" t="s">
        <v>25</v>
      </c>
      <c r="U1" s="3" t="s">
        <v>71</v>
      </c>
      <c r="V1" s="3" t="s">
        <v>70</v>
      </c>
      <c r="W1" s="3" t="s">
        <v>69</v>
      </c>
      <c r="X1" s="3" t="s">
        <v>28</v>
      </c>
      <c r="Y1" s="3" t="s">
        <v>68</v>
      </c>
      <c r="Z1" s="3" t="s">
        <v>30</v>
      </c>
      <c r="AA1" s="3" t="s">
        <v>31</v>
      </c>
      <c r="AB1" s="3" t="s">
        <v>32</v>
      </c>
    </row>
    <row r="2" spans="1:28" ht="64.8" customHeight="1" x14ac:dyDescent="0.3">
      <c r="A2" s="3">
        <v>133553</v>
      </c>
      <c r="B2" s="3" t="s">
        <v>34</v>
      </c>
      <c r="C2" s="3">
        <v>1699087790</v>
      </c>
      <c r="D2" s="3">
        <v>161040478</v>
      </c>
      <c r="E2" s="3" t="s">
        <v>67</v>
      </c>
      <c r="F2" s="3" t="s">
        <v>39</v>
      </c>
      <c r="G2" s="3">
        <v>160026784</v>
      </c>
      <c r="H2" s="3">
        <v>143009285</v>
      </c>
      <c r="I2" s="3" t="s">
        <v>66</v>
      </c>
      <c r="J2" s="3" t="s">
        <v>53</v>
      </c>
      <c r="K2" s="3" t="s">
        <v>53</v>
      </c>
      <c r="L2" s="4">
        <v>42552</v>
      </c>
      <c r="M2" s="4">
        <v>42916</v>
      </c>
      <c r="N2" s="4">
        <v>42461</v>
      </c>
      <c r="P2" s="3">
        <v>12</v>
      </c>
      <c r="Q2" s="6">
        <v>54749.4</v>
      </c>
      <c r="R2" s="6">
        <v>1000</v>
      </c>
      <c r="S2" s="6">
        <v>55749.4</v>
      </c>
      <c r="T2" s="7">
        <v>0.4</v>
      </c>
      <c r="U2" s="6">
        <v>22299.759999999998</v>
      </c>
      <c r="V2" s="5" t="s">
        <v>61</v>
      </c>
      <c r="X2" s="3">
        <v>36</v>
      </c>
      <c r="Y2" s="4">
        <v>43008</v>
      </c>
      <c r="Z2" s="3" t="s">
        <v>48</v>
      </c>
      <c r="AA2" s="3">
        <v>16043564</v>
      </c>
      <c r="AB2" s="3" t="s">
        <v>59</v>
      </c>
    </row>
    <row r="3" spans="1:28" ht="36.6" customHeight="1" x14ac:dyDescent="0.3">
      <c r="A3" s="3">
        <v>133553</v>
      </c>
      <c r="B3" s="3" t="s">
        <v>34</v>
      </c>
      <c r="C3" s="3">
        <v>1699091196</v>
      </c>
      <c r="D3" s="3">
        <v>161040478</v>
      </c>
      <c r="E3" s="3" t="s">
        <v>64</v>
      </c>
      <c r="F3" s="3" t="s">
        <v>39</v>
      </c>
      <c r="G3" s="3">
        <v>160027292</v>
      </c>
      <c r="H3" s="3">
        <v>143030047</v>
      </c>
      <c r="I3" s="3" t="s">
        <v>42</v>
      </c>
      <c r="L3" s="4">
        <v>42552</v>
      </c>
      <c r="M3" s="4">
        <v>42916</v>
      </c>
      <c r="P3" s="3">
        <v>12</v>
      </c>
      <c r="Q3" s="6">
        <v>20568</v>
      </c>
      <c r="R3" s="6">
        <v>0</v>
      </c>
      <c r="S3" s="6">
        <v>20568</v>
      </c>
      <c r="T3" s="7">
        <v>0.4</v>
      </c>
      <c r="U3" s="6">
        <v>0</v>
      </c>
      <c r="V3" s="5" t="s">
        <v>61</v>
      </c>
      <c r="W3" s="5" t="s">
        <v>65</v>
      </c>
      <c r="X3" s="3">
        <v>36</v>
      </c>
      <c r="Y3" s="4">
        <v>43008</v>
      </c>
      <c r="Z3" s="3" t="s">
        <v>48</v>
      </c>
      <c r="AA3" s="3">
        <v>16043564</v>
      </c>
      <c r="AB3" s="3" t="s">
        <v>59</v>
      </c>
    </row>
    <row r="4" spans="1:28" ht="36.6" customHeight="1" x14ac:dyDescent="0.3">
      <c r="A4" s="3">
        <v>133553</v>
      </c>
      <c r="B4" s="3" t="s">
        <v>34</v>
      </c>
      <c r="C4" s="3">
        <v>1699091260</v>
      </c>
      <c r="D4" s="3">
        <v>161040478</v>
      </c>
      <c r="E4" s="3" t="s">
        <v>64</v>
      </c>
      <c r="F4" s="3" t="s">
        <v>39</v>
      </c>
      <c r="G4" s="3">
        <v>160027292</v>
      </c>
      <c r="H4" s="3">
        <v>143030047</v>
      </c>
      <c r="I4" s="3" t="s">
        <v>42</v>
      </c>
      <c r="J4" s="3" t="s">
        <v>53</v>
      </c>
      <c r="K4" s="3" t="s">
        <v>53</v>
      </c>
      <c r="L4" s="4">
        <v>42552</v>
      </c>
      <c r="M4" s="4">
        <v>44377</v>
      </c>
      <c r="N4" s="4">
        <v>42475</v>
      </c>
      <c r="P4" s="3">
        <v>12</v>
      </c>
      <c r="Q4" s="6">
        <v>0</v>
      </c>
      <c r="R4" s="6">
        <v>123408</v>
      </c>
      <c r="S4" s="6">
        <v>123408</v>
      </c>
      <c r="T4" s="7">
        <v>0.4</v>
      </c>
      <c r="U4" s="6">
        <v>0</v>
      </c>
      <c r="V4" s="5" t="s">
        <v>61</v>
      </c>
      <c r="W4" s="3" t="s">
        <v>63</v>
      </c>
      <c r="X4" s="3">
        <v>36</v>
      </c>
      <c r="Y4" s="4">
        <v>43008</v>
      </c>
      <c r="Z4" s="3" t="s">
        <v>48</v>
      </c>
      <c r="AA4" s="3">
        <v>16043564</v>
      </c>
      <c r="AB4" s="3" t="s">
        <v>59</v>
      </c>
    </row>
    <row r="5" spans="1:28" ht="72.599999999999994" customHeight="1" x14ac:dyDescent="0.3">
      <c r="A5" s="3">
        <v>133553</v>
      </c>
      <c r="B5" s="3" t="s">
        <v>34</v>
      </c>
      <c r="C5" s="3">
        <v>1699144934</v>
      </c>
      <c r="D5" s="3">
        <v>161040478</v>
      </c>
      <c r="E5" s="3" t="s">
        <v>37</v>
      </c>
      <c r="F5" s="3" t="s">
        <v>39</v>
      </c>
      <c r="G5" s="3">
        <v>160027292</v>
      </c>
      <c r="H5" s="3">
        <v>143030047</v>
      </c>
      <c r="I5" s="3" t="s">
        <v>42</v>
      </c>
      <c r="L5" s="4">
        <v>42552</v>
      </c>
      <c r="M5" s="4">
        <v>42916</v>
      </c>
      <c r="P5" s="3">
        <v>12</v>
      </c>
      <c r="Q5" s="6">
        <v>20568</v>
      </c>
      <c r="R5" s="6">
        <v>0</v>
      </c>
      <c r="S5" s="6">
        <v>20568</v>
      </c>
      <c r="T5" s="7">
        <v>0.4</v>
      </c>
      <c r="U5" s="6">
        <v>0</v>
      </c>
      <c r="V5" s="5" t="s">
        <v>61</v>
      </c>
      <c r="W5" s="5" t="s">
        <v>62</v>
      </c>
      <c r="X5" s="3">
        <v>36</v>
      </c>
      <c r="Y5" s="4">
        <v>43008</v>
      </c>
      <c r="Z5" s="3" t="s">
        <v>48</v>
      </c>
      <c r="AA5" s="3">
        <v>16043564</v>
      </c>
      <c r="AB5" s="3" t="s">
        <v>59</v>
      </c>
    </row>
    <row r="6" spans="1:28" ht="36.6" customHeight="1" x14ac:dyDescent="0.3">
      <c r="A6" s="3">
        <v>133553</v>
      </c>
      <c r="B6" s="3" t="s">
        <v>34</v>
      </c>
      <c r="C6" s="3">
        <v>1699144935</v>
      </c>
      <c r="D6" s="3">
        <v>161040478</v>
      </c>
      <c r="E6" s="3" t="s">
        <v>37</v>
      </c>
      <c r="F6" s="3" t="s">
        <v>39</v>
      </c>
      <c r="G6" s="3">
        <v>160027292</v>
      </c>
      <c r="H6" s="3">
        <v>143030047</v>
      </c>
      <c r="I6" s="3" t="s">
        <v>42</v>
      </c>
      <c r="J6" s="3" t="s">
        <v>53</v>
      </c>
      <c r="K6" s="3" t="s">
        <v>53</v>
      </c>
      <c r="L6" s="4">
        <v>42552</v>
      </c>
      <c r="M6" s="4">
        <v>44377</v>
      </c>
      <c r="N6" s="4">
        <v>42475</v>
      </c>
      <c r="P6" s="3">
        <v>12</v>
      </c>
      <c r="Q6" s="6">
        <v>0</v>
      </c>
      <c r="R6" s="6">
        <v>123408</v>
      </c>
      <c r="S6" s="6">
        <v>123408</v>
      </c>
      <c r="T6" s="7">
        <v>0.4</v>
      </c>
      <c r="U6" s="6">
        <v>0</v>
      </c>
      <c r="V6" s="5" t="s">
        <v>61</v>
      </c>
      <c r="W6" s="5" t="s">
        <v>60</v>
      </c>
      <c r="X6" s="3">
        <v>36</v>
      </c>
      <c r="Y6" s="4">
        <v>43008</v>
      </c>
      <c r="Z6" s="3" t="s">
        <v>48</v>
      </c>
      <c r="AA6" s="3">
        <v>16043564</v>
      </c>
      <c r="AB6" s="3"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
  <sheetViews>
    <sheetView zoomScaleNormal="100" workbookViewId="0">
      <selection activeCell="J17" sqref="J17"/>
    </sheetView>
  </sheetViews>
  <sheetFormatPr defaultColWidth="14.44140625" defaultRowHeight="15.75" customHeight="1" x14ac:dyDescent="0.25"/>
  <cols>
    <col min="1" max="1" width="26.77734375" style="11" customWidth="1"/>
    <col min="2" max="2" width="14.21875" style="11" customWidth="1"/>
    <col min="3" max="4" width="14.109375" style="11" bestFit="1" customWidth="1"/>
    <col min="5" max="5" width="14.33203125" style="11" customWidth="1"/>
    <col min="6" max="16384" width="14.44140625" style="11"/>
  </cols>
  <sheetData>
    <row r="1" spans="1:30" ht="47.25" customHeight="1" x14ac:dyDescent="0.25">
      <c r="A1" s="8"/>
      <c r="B1" s="9" t="s">
        <v>78</v>
      </c>
      <c r="C1" s="9" t="s">
        <v>79</v>
      </c>
      <c r="D1" s="9" t="s">
        <v>80</v>
      </c>
      <c r="E1" s="9" t="s">
        <v>81</v>
      </c>
      <c r="F1" s="9" t="s">
        <v>82</v>
      </c>
      <c r="G1" s="9" t="s">
        <v>83</v>
      </c>
      <c r="H1" s="9" t="s">
        <v>84</v>
      </c>
      <c r="I1" s="9" t="s">
        <v>85</v>
      </c>
      <c r="J1" s="9" t="s">
        <v>86</v>
      </c>
      <c r="K1" s="8"/>
      <c r="L1" s="10"/>
      <c r="M1" s="10"/>
      <c r="N1" s="10"/>
      <c r="O1" s="10"/>
      <c r="P1" s="10"/>
      <c r="Q1" s="10"/>
      <c r="R1" s="10"/>
      <c r="S1" s="10"/>
      <c r="T1" s="10"/>
      <c r="U1" s="10"/>
      <c r="V1" s="10"/>
      <c r="W1" s="10"/>
      <c r="X1" s="10"/>
      <c r="Y1" s="10"/>
      <c r="Z1" s="10"/>
      <c r="AA1" s="10"/>
      <c r="AB1" s="10"/>
      <c r="AC1" s="10"/>
      <c r="AD1" s="10"/>
    </row>
    <row r="2" spans="1:30" ht="13.2" x14ac:dyDescent="0.25">
      <c r="A2" s="12" t="s">
        <v>87</v>
      </c>
      <c r="B2" s="13">
        <f>12*19600</f>
        <v>235200</v>
      </c>
      <c r="C2" s="13">
        <f>12*15876</f>
        <v>190512</v>
      </c>
      <c r="D2" s="13">
        <f>12*10304</f>
        <v>123648</v>
      </c>
      <c r="E2" s="13">
        <f>12*9534</f>
        <v>114408</v>
      </c>
      <c r="F2" s="13">
        <f>12*11200</f>
        <v>134400</v>
      </c>
      <c r="G2" s="13">
        <v>343200</v>
      </c>
      <c r="H2" s="14">
        <f>H5/10</f>
        <v>298146.59999999998</v>
      </c>
      <c r="I2" s="13">
        <v>189888</v>
      </c>
      <c r="J2" s="13">
        <v>199665</v>
      </c>
      <c r="K2" s="14"/>
    </row>
    <row r="3" spans="1:30" ht="13.2" x14ac:dyDescent="0.25">
      <c r="A3" s="12" t="s">
        <v>88</v>
      </c>
      <c r="B3" s="13">
        <v>0</v>
      </c>
      <c r="C3" s="13">
        <v>55006</v>
      </c>
      <c r="D3" s="13">
        <v>140000</v>
      </c>
      <c r="E3" s="13">
        <v>100000</v>
      </c>
      <c r="F3" s="13">
        <v>0</v>
      </c>
      <c r="G3" s="13">
        <v>12000</v>
      </c>
      <c r="H3" s="15"/>
      <c r="I3" s="13">
        <v>875000</v>
      </c>
      <c r="J3" s="13">
        <v>875000</v>
      </c>
      <c r="K3" s="14"/>
    </row>
    <row r="4" spans="1:30" ht="13.2" x14ac:dyDescent="0.25">
      <c r="A4" s="16"/>
      <c r="B4" s="14"/>
      <c r="C4" s="14"/>
      <c r="D4" s="14"/>
      <c r="E4" s="14"/>
      <c r="F4" s="14"/>
      <c r="G4" s="14"/>
      <c r="H4" s="14"/>
      <c r="I4" s="14"/>
      <c r="J4" s="14"/>
      <c r="K4" s="14"/>
    </row>
    <row r="5" spans="1:30" ht="13.2" x14ac:dyDescent="0.25">
      <c r="A5" s="12" t="s">
        <v>89</v>
      </c>
      <c r="B5" s="13">
        <f t="shared" ref="B5:G5" si="0">B2*10+B3</f>
        <v>2352000</v>
      </c>
      <c r="C5" s="13">
        <f t="shared" si="0"/>
        <v>1960126</v>
      </c>
      <c r="D5" s="13">
        <f t="shared" si="0"/>
        <v>1376480</v>
      </c>
      <c r="E5" s="13">
        <f t="shared" si="0"/>
        <v>1244080</v>
      </c>
      <c r="F5" s="13">
        <f t="shared" si="0"/>
        <v>1344000</v>
      </c>
      <c r="G5" s="13">
        <f t="shared" si="0"/>
        <v>3444000</v>
      </c>
      <c r="H5" s="13">
        <f>65432*12+H6</f>
        <v>2981466</v>
      </c>
      <c r="I5" s="13">
        <f>I2*10+I3</f>
        <v>2773880</v>
      </c>
      <c r="J5" s="14">
        <f>+J2*10+J3</f>
        <v>2871650</v>
      </c>
      <c r="K5" s="14"/>
    </row>
    <row r="6" spans="1:30" ht="13.2" x14ac:dyDescent="0.25">
      <c r="A6" s="12" t="s">
        <v>88</v>
      </c>
      <c r="B6" s="15"/>
      <c r="C6" s="15"/>
      <c r="D6" s="15"/>
      <c r="E6" s="15"/>
      <c r="F6" s="15"/>
      <c r="G6" s="15"/>
      <c r="H6" s="13">
        <v>2196282</v>
      </c>
      <c r="I6" s="17"/>
      <c r="J6" s="15"/>
      <c r="K6" s="14"/>
    </row>
    <row r="7" spans="1:30" ht="13.2" x14ac:dyDescent="0.25">
      <c r="A7" s="12" t="s">
        <v>90</v>
      </c>
      <c r="B7" s="15"/>
      <c r="C7" s="15"/>
      <c r="D7" s="15"/>
      <c r="E7" s="15"/>
      <c r="F7" s="15"/>
      <c r="G7" s="15"/>
      <c r="H7" s="13">
        <f>H6+65432</f>
        <v>2261714</v>
      </c>
      <c r="I7" s="15"/>
      <c r="J7" s="15"/>
      <c r="K7" s="14"/>
    </row>
    <row r="8" spans="1:30" ht="66" customHeight="1" x14ac:dyDescent="0.25">
      <c r="A8" s="12" t="s">
        <v>91</v>
      </c>
      <c r="B8" s="18" t="s">
        <v>92</v>
      </c>
      <c r="C8" s="18" t="s">
        <v>92</v>
      </c>
      <c r="D8" s="18" t="s">
        <v>92</v>
      </c>
      <c r="E8" s="18" t="s">
        <v>92</v>
      </c>
      <c r="F8" s="18" t="s">
        <v>92</v>
      </c>
      <c r="G8" s="18" t="s">
        <v>92</v>
      </c>
      <c r="H8" s="18" t="s">
        <v>93</v>
      </c>
      <c r="I8" s="18" t="s">
        <v>92</v>
      </c>
      <c r="J8" s="18" t="s">
        <v>92</v>
      </c>
      <c r="K8" s="14"/>
    </row>
    <row r="9" spans="1:30" ht="15.75" customHeight="1" x14ac:dyDescent="0.25">
      <c r="A9" s="14"/>
      <c r="B9" s="14"/>
      <c r="C9" s="14"/>
      <c r="D9" s="14"/>
      <c r="E9" s="14"/>
      <c r="F9" s="14"/>
      <c r="G9" s="14"/>
      <c r="H9" s="14"/>
      <c r="I9" s="14"/>
      <c r="J9" s="14"/>
      <c r="K9" s="14"/>
    </row>
    <row r="10" spans="1:30" ht="13.2" x14ac:dyDescent="0.25">
      <c r="A10" s="19" t="s">
        <v>94</v>
      </c>
      <c r="B10" s="19" t="s">
        <v>94</v>
      </c>
      <c r="C10" s="19" t="s">
        <v>94</v>
      </c>
      <c r="D10" s="14"/>
      <c r="E10" s="14"/>
      <c r="F10" s="14"/>
      <c r="G10" s="14"/>
      <c r="H10" s="14"/>
      <c r="I10" s="14"/>
      <c r="J10" s="14"/>
      <c r="K10" s="14"/>
    </row>
    <row r="11" spans="1:30" ht="13.2" x14ac:dyDescent="0.25">
      <c r="A11" s="14"/>
      <c r="B11" s="20" t="s">
        <v>95</v>
      </c>
      <c r="C11" s="20" t="s">
        <v>95</v>
      </c>
      <c r="D11" s="14"/>
      <c r="E11" s="14"/>
      <c r="F11" s="14"/>
      <c r="G11" s="14"/>
      <c r="H11" s="14"/>
      <c r="I11" s="14"/>
      <c r="J11" s="14"/>
      <c r="K11" s="14"/>
    </row>
    <row r="12" spans="1:30" ht="13.2" x14ac:dyDescent="0.25">
      <c r="A12" s="14"/>
      <c r="B12" s="21" t="s">
        <v>96</v>
      </c>
      <c r="C12" s="21" t="s">
        <v>96</v>
      </c>
      <c r="D12" s="14"/>
      <c r="E12" s="14"/>
      <c r="F12" s="14"/>
      <c r="G12" s="14"/>
      <c r="H12" s="14"/>
      <c r="I12" s="14"/>
      <c r="J12" s="14"/>
      <c r="K12" s="14"/>
    </row>
    <row r="13" spans="1:30" ht="15.75" customHeight="1" x14ac:dyDescent="0.25">
      <c r="A13" s="14"/>
      <c r="B13" s="14"/>
      <c r="C13" s="14"/>
      <c r="D13" s="14"/>
      <c r="E13" s="14"/>
      <c r="F13" s="14"/>
      <c r="G13" s="14"/>
      <c r="H13" s="14"/>
      <c r="I13" s="14"/>
      <c r="J13" s="14"/>
      <c r="K13" s="14"/>
    </row>
    <row r="14" spans="1:30" ht="13.2" x14ac:dyDescent="0.25">
      <c r="A14" s="14"/>
      <c r="B14" s="12" t="s">
        <v>87</v>
      </c>
      <c r="C14" s="12" t="s">
        <v>89</v>
      </c>
      <c r="D14" s="13"/>
      <c r="E14" s="14"/>
      <c r="F14" s="14"/>
      <c r="G14" s="14"/>
      <c r="H14" s="14"/>
      <c r="I14" s="14"/>
      <c r="J14" s="14"/>
      <c r="K14" s="14"/>
    </row>
    <row r="15" spans="1:30" ht="13.2" x14ac:dyDescent="0.25">
      <c r="A15" s="16" t="str">
        <f>B1</f>
        <v>Zayo - WAN Pricing Option 1</v>
      </c>
      <c r="B15" s="14">
        <f>B2</f>
        <v>235200</v>
      </c>
      <c r="C15" s="14">
        <f>B5</f>
        <v>2352000</v>
      </c>
      <c r="D15" s="14"/>
      <c r="E15" s="13"/>
      <c r="F15" s="14"/>
      <c r="G15" s="14"/>
      <c r="H15" s="14"/>
      <c r="I15" s="14"/>
      <c r="J15" s="14"/>
      <c r="K15" s="14"/>
    </row>
    <row r="16" spans="1:30" ht="13.2" x14ac:dyDescent="0.25">
      <c r="A16" s="16" t="str">
        <f>C1</f>
        <v>Zayo - WAN Pricing Option 2</v>
      </c>
      <c r="B16" s="14">
        <f>C2</f>
        <v>190512</v>
      </c>
      <c r="C16" s="14">
        <f>C5</f>
        <v>1960126</v>
      </c>
      <c r="D16" s="14"/>
      <c r="E16" s="13"/>
      <c r="F16" s="14"/>
      <c r="G16" s="14"/>
      <c r="H16" s="14"/>
      <c r="I16" s="14"/>
      <c r="J16" s="14"/>
      <c r="K16" s="14"/>
    </row>
    <row r="17" spans="1:11" ht="13.2" x14ac:dyDescent="0.25">
      <c r="A17" s="16" t="str">
        <f>D1</f>
        <v>Zayo - WAN Pricing Option 3</v>
      </c>
      <c r="B17" s="22">
        <f>D2</f>
        <v>123648</v>
      </c>
      <c r="C17" s="23">
        <f>D5</f>
        <v>1376480</v>
      </c>
      <c r="D17" s="14"/>
      <c r="E17" s="13"/>
      <c r="F17" s="14"/>
      <c r="G17" s="14"/>
      <c r="H17" s="14"/>
      <c r="I17" s="14"/>
      <c r="J17" s="14"/>
      <c r="K17" s="14"/>
    </row>
    <row r="18" spans="1:11" ht="13.2" x14ac:dyDescent="0.25">
      <c r="A18" s="24" t="str">
        <f>E1</f>
        <v>Zayo - DF WAN Pricing Option 1</v>
      </c>
      <c r="B18" s="25">
        <f>E2</f>
        <v>114408</v>
      </c>
      <c r="C18" s="25">
        <f>E5</f>
        <v>1244080</v>
      </c>
      <c r="D18" s="14"/>
      <c r="E18" s="14"/>
      <c r="F18" s="14"/>
      <c r="G18" s="14"/>
      <c r="H18" s="14"/>
      <c r="I18" s="14"/>
      <c r="J18" s="14"/>
      <c r="K18" s="14"/>
    </row>
    <row r="19" spans="1:11" ht="13.2" x14ac:dyDescent="0.25">
      <c r="A19" s="16" t="str">
        <f>F1</f>
        <v>Zayo - DF WAN Pricing Option 2</v>
      </c>
      <c r="B19" s="23">
        <f>F2</f>
        <v>134400</v>
      </c>
      <c r="C19" s="22">
        <f>F5</f>
        <v>1344000</v>
      </c>
      <c r="D19" s="14"/>
      <c r="E19" s="14"/>
      <c r="F19" s="14"/>
      <c r="G19" s="14"/>
      <c r="H19" s="14"/>
      <c r="I19" s="14"/>
      <c r="J19" s="14"/>
      <c r="K19" s="14"/>
    </row>
    <row r="20" spans="1:11" ht="13.2" x14ac:dyDescent="0.25">
      <c r="A20" s="16" t="str">
        <f>G1</f>
        <v>Arvig</v>
      </c>
      <c r="B20" s="14">
        <f>G2</f>
        <v>343200</v>
      </c>
      <c r="C20" s="14">
        <f>G5</f>
        <v>3444000</v>
      </c>
      <c r="D20" s="14"/>
      <c r="E20" s="14"/>
      <c r="F20" s="14"/>
      <c r="G20" s="14"/>
      <c r="H20" s="14"/>
      <c r="I20" s="14"/>
      <c r="J20" s="14"/>
      <c r="K20" s="14"/>
    </row>
    <row r="21" spans="1:11" ht="13.2" x14ac:dyDescent="0.25">
      <c r="A21" s="16" t="str">
        <f>H1</f>
        <v>4X - Purchase</v>
      </c>
      <c r="B21" s="14">
        <f>H2</f>
        <v>298146.59999999998</v>
      </c>
      <c r="C21" s="14">
        <f>H5</f>
        <v>2981466</v>
      </c>
      <c r="D21" s="14"/>
      <c r="E21" s="14"/>
      <c r="F21" s="14"/>
      <c r="G21" s="14"/>
      <c r="H21" s="14"/>
      <c r="I21" s="14"/>
      <c r="J21" s="14"/>
      <c r="K21" s="14"/>
    </row>
    <row r="22" spans="1:11" ht="13.2" x14ac:dyDescent="0.25">
      <c r="A22" s="16" t="str">
        <f>I1</f>
        <v>4X - Dark</v>
      </c>
      <c r="B22" s="14">
        <f>I2</f>
        <v>189888</v>
      </c>
      <c r="C22" s="14">
        <f>I5</f>
        <v>2773880</v>
      </c>
      <c r="D22" s="14"/>
      <c r="E22" s="14"/>
      <c r="F22" s="14"/>
      <c r="G22" s="14"/>
      <c r="H22" s="14"/>
      <c r="I22" s="14"/>
      <c r="J22" s="14"/>
      <c r="K22" s="14"/>
    </row>
    <row r="23" spans="1:11" ht="13.2" x14ac:dyDescent="0.25">
      <c r="A23" s="16" t="str">
        <f>J1</f>
        <v>4X - Leased Lit 10GB</v>
      </c>
      <c r="B23" s="14">
        <f>J2</f>
        <v>199665</v>
      </c>
      <c r="C23" s="14">
        <f>J5</f>
        <v>2871650</v>
      </c>
      <c r="D23" s="14"/>
      <c r="E23" s="14"/>
      <c r="F23" s="14"/>
      <c r="G23" s="14"/>
      <c r="H23" s="14"/>
      <c r="I23" s="14"/>
      <c r="J23" s="14"/>
      <c r="K23" s="14"/>
    </row>
    <row r="24" spans="1:11" ht="15.75" customHeight="1" x14ac:dyDescent="0.25">
      <c r="A24" s="14"/>
      <c r="B24" s="14"/>
      <c r="C24" s="14"/>
      <c r="D24" s="14"/>
      <c r="E24" s="14"/>
      <c r="F24" s="14"/>
      <c r="G24" s="14"/>
      <c r="H24" s="14"/>
      <c r="I24" s="14"/>
      <c r="J24" s="14"/>
      <c r="K24" s="14"/>
    </row>
    <row r="25" spans="1:11" ht="15.75" customHeight="1" x14ac:dyDescent="0.25">
      <c r="A25" s="14"/>
      <c r="B25" s="14"/>
      <c r="C25" s="14"/>
      <c r="D25" s="14"/>
      <c r="E25" s="14"/>
      <c r="F25" s="14"/>
      <c r="G25" s="14"/>
      <c r="H25" s="14"/>
      <c r="I25" s="14"/>
      <c r="J25" s="14"/>
      <c r="K25" s="14"/>
    </row>
  </sheetData>
  <pageMargins left="0.25" right="0.25" top="0.75" bottom="0.75" header="0.3" footer="0.3"/>
  <pageSetup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
  <sheetViews>
    <sheetView tabSelected="1" zoomScale="80" zoomScaleNormal="80" workbookViewId="0">
      <selection activeCell="D27" sqref="D27"/>
    </sheetView>
  </sheetViews>
  <sheetFormatPr defaultColWidth="14.44140625" defaultRowHeight="15.75" customHeight="1" x14ac:dyDescent="0.25"/>
  <cols>
    <col min="1" max="1" width="32.6640625" style="11" customWidth="1"/>
    <col min="2" max="2" width="14.21875" style="11" customWidth="1"/>
    <col min="3" max="4" width="14.109375" style="11" bestFit="1" customWidth="1"/>
    <col min="5" max="5" width="14.33203125" style="11" customWidth="1"/>
    <col min="6" max="9" width="14.44140625" style="11"/>
    <col min="10" max="10" width="23.109375" style="11" customWidth="1"/>
    <col min="11" max="16384" width="14.44140625" style="11"/>
  </cols>
  <sheetData>
    <row r="1" spans="1:30" ht="47.25" customHeight="1" x14ac:dyDescent="0.25">
      <c r="A1" s="8"/>
      <c r="B1" s="9" t="s">
        <v>78</v>
      </c>
      <c r="C1" s="9" t="s">
        <v>79</v>
      </c>
      <c r="D1" s="9" t="s">
        <v>80</v>
      </c>
      <c r="E1" s="9" t="s">
        <v>81</v>
      </c>
      <c r="F1" s="9" t="s">
        <v>82</v>
      </c>
      <c r="G1" s="9" t="s">
        <v>83</v>
      </c>
      <c r="H1" s="9" t="s">
        <v>84</v>
      </c>
      <c r="I1" s="9" t="s">
        <v>85</v>
      </c>
      <c r="J1" s="9" t="s">
        <v>86</v>
      </c>
      <c r="K1" s="8"/>
      <c r="L1" s="10"/>
      <c r="M1" s="10"/>
      <c r="N1" s="10"/>
      <c r="O1" s="10"/>
      <c r="P1" s="10"/>
      <c r="Q1" s="10"/>
      <c r="R1" s="10"/>
      <c r="S1" s="10"/>
      <c r="T1" s="10"/>
      <c r="U1" s="10"/>
      <c r="V1" s="10"/>
      <c r="W1" s="10"/>
      <c r="X1" s="10"/>
      <c r="Y1" s="10"/>
      <c r="Z1" s="10"/>
      <c r="AA1" s="10"/>
      <c r="AB1" s="10"/>
      <c r="AC1" s="10"/>
      <c r="AD1" s="10"/>
    </row>
    <row r="2" spans="1:30" ht="13.2" x14ac:dyDescent="0.25">
      <c r="A2" s="12" t="s">
        <v>87</v>
      </c>
      <c r="B2" s="13">
        <f>12*19600</f>
        <v>235200</v>
      </c>
      <c r="C2" s="13">
        <f>12*15876</f>
        <v>190512</v>
      </c>
      <c r="D2" s="13">
        <f>12*10304</f>
        <v>123648</v>
      </c>
      <c r="E2" s="13">
        <f>12*9534</f>
        <v>114408</v>
      </c>
      <c r="F2" s="13">
        <f>12*11200</f>
        <v>134400</v>
      </c>
      <c r="G2" s="13">
        <v>343200</v>
      </c>
      <c r="H2" s="14">
        <f>H5/10</f>
        <v>298146.59999999998</v>
      </c>
      <c r="I2" s="13">
        <v>189888</v>
      </c>
      <c r="J2" s="13">
        <v>199665</v>
      </c>
      <c r="K2" s="14"/>
    </row>
    <row r="3" spans="1:30" ht="13.2" x14ac:dyDescent="0.25">
      <c r="A3" s="12" t="s">
        <v>88</v>
      </c>
      <c r="B3" s="13">
        <v>0</v>
      </c>
      <c r="C3" s="13">
        <v>55006</v>
      </c>
      <c r="D3" s="13">
        <v>140000</v>
      </c>
      <c r="E3" s="13">
        <v>100000</v>
      </c>
      <c r="F3" s="13">
        <v>0</v>
      </c>
      <c r="G3" s="13">
        <v>12000</v>
      </c>
      <c r="H3" s="15"/>
      <c r="I3" s="13">
        <v>875000</v>
      </c>
      <c r="J3" s="13">
        <v>875000</v>
      </c>
      <c r="K3" s="14"/>
    </row>
    <row r="4" spans="1:30" ht="13.2" x14ac:dyDescent="0.25">
      <c r="A4" s="16"/>
      <c r="B4" s="14"/>
      <c r="C4" s="14"/>
      <c r="D4" s="14"/>
      <c r="E4" s="14"/>
      <c r="F4" s="14"/>
      <c r="G4" s="14"/>
      <c r="H4" s="14"/>
      <c r="I4" s="14"/>
      <c r="J4" s="14"/>
      <c r="K4" s="14"/>
    </row>
    <row r="5" spans="1:30" ht="13.2" x14ac:dyDescent="0.25">
      <c r="A5" s="12" t="s">
        <v>89</v>
      </c>
      <c r="B5" s="13">
        <f>B2*10+B3</f>
        <v>2352000</v>
      </c>
      <c r="C5" s="13">
        <f>C2*10+C3</f>
        <v>1960126</v>
      </c>
      <c r="D5" s="13">
        <f>D2*10+D3</f>
        <v>1376480</v>
      </c>
      <c r="E5" s="13">
        <f>E2*10+E3</f>
        <v>1244080</v>
      </c>
      <c r="F5" s="13">
        <f>F2*10+F3</f>
        <v>1344000</v>
      </c>
      <c r="G5" s="13">
        <f t="shared" ref="G5" si="0">G2*10+G3</f>
        <v>3444000</v>
      </c>
      <c r="H5" s="13">
        <f>65432*12+H6</f>
        <v>2981466</v>
      </c>
      <c r="I5" s="13">
        <f>I2*10+I3</f>
        <v>2773880</v>
      </c>
      <c r="J5" s="14">
        <f>+J2*10+J3</f>
        <v>2871650</v>
      </c>
      <c r="K5" s="14"/>
    </row>
    <row r="6" spans="1:30" ht="13.2" x14ac:dyDescent="0.25">
      <c r="A6" s="12" t="s">
        <v>88</v>
      </c>
      <c r="B6" s="15"/>
      <c r="C6" s="15"/>
      <c r="D6" s="15"/>
      <c r="E6" s="26" t="s">
        <v>97</v>
      </c>
      <c r="F6" s="26" t="s">
        <v>97</v>
      </c>
      <c r="G6" s="15"/>
      <c r="H6" s="13">
        <v>2196282</v>
      </c>
      <c r="I6" s="17"/>
      <c r="J6" s="15"/>
      <c r="K6" s="14"/>
    </row>
    <row r="7" spans="1:30" ht="13.2" x14ac:dyDescent="0.25">
      <c r="A7" s="12" t="s">
        <v>90</v>
      </c>
      <c r="B7" s="15"/>
      <c r="C7" s="15"/>
      <c r="D7" s="15"/>
      <c r="E7" s="15"/>
      <c r="F7" s="15"/>
      <c r="G7" s="15"/>
      <c r="H7" s="13">
        <f>H6+65432</f>
        <v>2261714</v>
      </c>
      <c r="I7" s="15"/>
      <c r="J7" s="15"/>
      <c r="K7" s="14"/>
    </row>
    <row r="8" spans="1:30" ht="66" customHeight="1" x14ac:dyDescent="0.25">
      <c r="A8" s="12" t="s">
        <v>91</v>
      </c>
      <c r="B8" s="18" t="s">
        <v>92</v>
      </c>
      <c r="C8" s="18" t="s">
        <v>92</v>
      </c>
      <c r="D8" s="18" t="s">
        <v>92</v>
      </c>
      <c r="E8" s="18" t="s">
        <v>92</v>
      </c>
      <c r="F8" s="18" t="s">
        <v>92</v>
      </c>
      <c r="G8" s="18" t="s">
        <v>92</v>
      </c>
      <c r="H8" s="18" t="s">
        <v>93</v>
      </c>
      <c r="I8" s="18" t="s">
        <v>92</v>
      </c>
      <c r="J8" s="18" t="s">
        <v>92</v>
      </c>
      <c r="K8" s="14"/>
    </row>
    <row r="9" spans="1:30" ht="15.75" customHeight="1" x14ac:dyDescent="0.25">
      <c r="A9" s="14"/>
      <c r="B9" s="14"/>
      <c r="C9" s="14"/>
      <c r="D9" s="14"/>
      <c r="E9" s="14"/>
      <c r="F9" s="14"/>
      <c r="G9" s="14"/>
      <c r="H9" s="14"/>
      <c r="I9" s="14"/>
      <c r="J9" s="14"/>
      <c r="K9" s="14"/>
    </row>
    <row r="10" spans="1:30" ht="13.2" x14ac:dyDescent="0.25">
      <c r="A10" s="19" t="s">
        <v>94</v>
      </c>
      <c r="B10" s="19" t="s">
        <v>94</v>
      </c>
      <c r="C10" s="19" t="s">
        <v>94</v>
      </c>
      <c r="D10" s="14"/>
      <c r="E10" s="14"/>
      <c r="F10" s="14"/>
      <c r="G10" s="14"/>
      <c r="H10" s="14"/>
      <c r="I10" s="14"/>
      <c r="J10" s="14"/>
      <c r="K10" s="14"/>
    </row>
    <row r="11" spans="1:30" ht="13.2" x14ac:dyDescent="0.25">
      <c r="A11" s="14"/>
      <c r="B11" s="20" t="s">
        <v>95</v>
      </c>
      <c r="C11" s="20" t="s">
        <v>95</v>
      </c>
      <c r="D11" s="14"/>
      <c r="E11" s="14"/>
      <c r="F11" s="14"/>
      <c r="G11" s="14"/>
      <c r="H11" s="14"/>
      <c r="I11" s="14"/>
      <c r="J11" s="14"/>
      <c r="K11" s="14"/>
    </row>
    <row r="12" spans="1:30" ht="13.2" x14ac:dyDescent="0.25">
      <c r="A12" s="14"/>
      <c r="B12" s="21" t="s">
        <v>96</v>
      </c>
      <c r="C12" s="21" t="s">
        <v>96</v>
      </c>
      <c r="D12" s="14"/>
      <c r="F12" s="14"/>
      <c r="G12" s="14"/>
      <c r="H12" s="14"/>
      <c r="I12" s="14"/>
      <c r="J12" s="14"/>
      <c r="K12" s="14"/>
    </row>
    <row r="13" spans="1:30" ht="31.2" customHeight="1" x14ac:dyDescent="0.25">
      <c r="A13" s="14"/>
      <c r="B13" s="14"/>
      <c r="C13" s="14"/>
      <c r="D13" s="14"/>
      <c r="E13" s="27" t="s">
        <v>98</v>
      </c>
      <c r="F13" s="27"/>
      <c r="G13" s="27"/>
      <c r="H13" s="27"/>
      <c r="I13" s="27"/>
      <c r="J13" s="27"/>
      <c r="K13" s="14"/>
    </row>
    <row r="14" spans="1:30" ht="27" customHeight="1" x14ac:dyDescent="0.25">
      <c r="A14" s="14"/>
      <c r="B14" s="12" t="s">
        <v>87</v>
      </c>
      <c r="C14" s="12" t="s">
        <v>89</v>
      </c>
      <c r="D14" s="13"/>
      <c r="E14" s="27"/>
      <c r="F14" s="27"/>
      <c r="G14" s="27"/>
      <c r="H14" s="27"/>
      <c r="I14" s="27"/>
      <c r="J14" s="27"/>
      <c r="K14" s="14"/>
    </row>
    <row r="15" spans="1:30" ht="13.2" x14ac:dyDescent="0.25">
      <c r="A15" s="16" t="str">
        <f>B1</f>
        <v>Zayo - WAN Pricing Option 1</v>
      </c>
      <c r="B15" s="14">
        <f>B2</f>
        <v>235200</v>
      </c>
      <c r="C15" s="14">
        <f>B5</f>
        <v>2352000</v>
      </c>
      <c r="D15" s="14"/>
      <c r="E15" s="13"/>
      <c r="F15" s="14"/>
      <c r="G15" s="14"/>
      <c r="H15" s="14"/>
      <c r="I15" s="14"/>
      <c r="J15" s="14"/>
      <c r="K15" s="14"/>
    </row>
    <row r="16" spans="1:30" ht="13.2" x14ac:dyDescent="0.25">
      <c r="A16" s="16" t="str">
        <f>C1</f>
        <v>Zayo - WAN Pricing Option 2</v>
      </c>
      <c r="B16" s="14">
        <f>C2</f>
        <v>190512</v>
      </c>
      <c r="C16" s="14">
        <f>C5</f>
        <v>1960126</v>
      </c>
      <c r="D16" s="14"/>
      <c r="E16" s="13"/>
      <c r="F16" s="14"/>
      <c r="G16" s="14"/>
      <c r="H16" s="14"/>
      <c r="I16" s="14"/>
      <c r="J16" s="14"/>
      <c r="K16" s="14"/>
    </row>
    <row r="17" spans="1:11" ht="13.2" x14ac:dyDescent="0.25">
      <c r="A17" s="16" t="str">
        <f>D1</f>
        <v>Zayo - WAN Pricing Option 3</v>
      </c>
      <c r="B17" s="22">
        <f>D2</f>
        <v>123648</v>
      </c>
      <c r="C17" s="23">
        <f>D5</f>
        <v>1376480</v>
      </c>
      <c r="D17" s="14"/>
      <c r="E17" s="13"/>
      <c r="F17" s="14"/>
      <c r="G17" s="14"/>
      <c r="H17" s="14"/>
      <c r="I17" s="14"/>
      <c r="J17" s="14"/>
      <c r="K17" s="14"/>
    </row>
    <row r="18" spans="1:11" ht="13.2" x14ac:dyDescent="0.25">
      <c r="A18" s="24" t="str">
        <f>E1</f>
        <v>Zayo - DF WAN Pricing Option 1</v>
      </c>
      <c r="B18" s="25">
        <f>E2</f>
        <v>114408</v>
      </c>
      <c r="C18" s="25">
        <f>E5</f>
        <v>1244080</v>
      </c>
      <c r="D18" s="28" t="s">
        <v>97</v>
      </c>
      <c r="E18" s="14"/>
      <c r="F18" s="14"/>
      <c r="G18" s="14"/>
      <c r="H18" s="14"/>
      <c r="I18" s="14"/>
      <c r="J18" s="14"/>
      <c r="K18" s="14"/>
    </row>
    <row r="19" spans="1:11" ht="13.2" x14ac:dyDescent="0.25">
      <c r="A19" s="16" t="str">
        <f>F1</f>
        <v>Zayo - DF WAN Pricing Option 2</v>
      </c>
      <c r="B19" s="23">
        <f>F2</f>
        <v>134400</v>
      </c>
      <c r="C19" s="22">
        <f>F5</f>
        <v>1344000</v>
      </c>
      <c r="D19" s="14"/>
      <c r="E19" s="14"/>
      <c r="F19" s="14"/>
      <c r="G19" s="14"/>
      <c r="H19" s="14"/>
      <c r="I19" s="14"/>
      <c r="J19" s="14"/>
      <c r="K19" s="14"/>
    </row>
    <row r="20" spans="1:11" ht="13.2" x14ac:dyDescent="0.25">
      <c r="A20" s="16" t="str">
        <f>G1</f>
        <v>Arvig</v>
      </c>
      <c r="B20" s="14">
        <f>G2</f>
        <v>343200</v>
      </c>
      <c r="C20" s="14">
        <f>G5</f>
        <v>3444000</v>
      </c>
      <c r="D20" s="14"/>
      <c r="E20" s="14"/>
      <c r="F20" s="14"/>
      <c r="G20" s="14"/>
      <c r="H20" s="14"/>
      <c r="I20" s="14"/>
      <c r="J20" s="14"/>
      <c r="K20" s="14"/>
    </row>
    <row r="21" spans="1:11" ht="13.2" x14ac:dyDescent="0.25">
      <c r="A21" s="16" t="str">
        <f>H1</f>
        <v>4X - Purchase</v>
      </c>
      <c r="B21" s="14">
        <f>H2</f>
        <v>298146.59999999998</v>
      </c>
      <c r="C21" s="14">
        <f>H5</f>
        <v>2981466</v>
      </c>
      <c r="D21" s="14"/>
      <c r="E21" s="14"/>
      <c r="F21" s="14"/>
      <c r="G21" s="14"/>
      <c r="H21" s="14"/>
      <c r="I21" s="14"/>
      <c r="J21" s="14"/>
      <c r="K21" s="14"/>
    </row>
    <row r="22" spans="1:11" ht="13.2" x14ac:dyDescent="0.25">
      <c r="A22" s="16" t="str">
        <f>I1</f>
        <v>4X - Dark</v>
      </c>
      <c r="B22" s="14">
        <f>I2</f>
        <v>189888</v>
      </c>
      <c r="C22" s="14">
        <f>I5</f>
        <v>2773880</v>
      </c>
      <c r="D22" s="14"/>
      <c r="E22" s="14"/>
      <c r="F22" s="14"/>
      <c r="G22" s="14"/>
      <c r="H22" s="14"/>
      <c r="I22" s="14"/>
      <c r="J22" s="14"/>
      <c r="K22" s="14"/>
    </row>
    <row r="23" spans="1:11" ht="13.2" x14ac:dyDescent="0.25">
      <c r="A23" s="16" t="str">
        <f>J1</f>
        <v>4X - Leased Lit 10GB</v>
      </c>
      <c r="B23" s="14">
        <f>J2</f>
        <v>199665</v>
      </c>
      <c r="C23" s="14">
        <f>J5</f>
        <v>2871650</v>
      </c>
      <c r="D23" s="14"/>
      <c r="E23" s="14"/>
      <c r="F23" s="14"/>
      <c r="G23" s="14"/>
      <c r="H23" s="14"/>
      <c r="I23" s="14"/>
      <c r="J23" s="14"/>
      <c r="K23" s="14"/>
    </row>
    <row r="24" spans="1:11" ht="15.75" customHeight="1" x14ac:dyDescent="0.25">
      <c r="A24" s="14"/>
      <c r="B24" s="14"/>
      <c r="C24" s="14"/>
      <c r="D24" s="14"/>
      <c r="E24" s="14"/>
      <c r="F24" s="14"/>
      <c r="G24" s="14"/>
      <c r="H24" s="14"/>
      <c r="I24" s="14"/>
      <c r="J24" s="14"/>
      <c r="K24" s="14"/>
    </row>
    <row r="25" spans="1:11" ht="15.75" customHeight="1" x14ac:dyDescent="0.25">
      <c r="A25" s="14"/>
      <c r="B25" s="14"/>
      <c r="C25" s="14"/>
      <c r="D25" s="14"/>
      <c r="E25" s="14"/>
      <c r="F25" s="14"/>
      <c r="G25" s="14"/>
      <c r="H25" s="14"/>
      <c r="I25" s="14"/>
      <c r="J25" s="14"/>
      <c r="K25" s="14"/>
    </row>
  </sheetData>
  <mergeCells count="1">
    <mergeCell ref="E13:J14"/>
  </mergeCells>
  <pageMargins left="0.25" right="0.25" top="0.75" bottom="0.75" header="0.3" footer="0.3"/>
  <pageSetup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Exhibit 1 USAC Appeal Denial</vt:lpstr>
      <vt:lpstr>Exhibit 3 Funding Commitment De</vt:lpstr>
      <vt:lpstr>Exhibit 5 Original LF Cost Comp</vt:lpstr>
      <vt:lpstr>Exhibit 6 Edited LF Cost Compar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MHarken</dc:creator>
  <cp:lastModifiedBy>MHarken</cp:lastModifiedBy>
  <dcterms:created xsi:type="dcterms:W3CDTF">2017-11-27T22:06:02Z</dcterms:created>
  <dcterms:modified xsi:type="dcterms:W3CDTF">2018-01-26T19:25:50Z</dcterms:modified>
</cp:coreProperties>
</file>