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528" windowWidth="28800" windowHeight="6852"/>
  </bookViews>
  <sheets>
    <sheet name="Labor - 2018.03.25" sheetId="2" r:id="rId1"/>
    <sheet name="IS Detail FY 2018" sheetId="3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Increase">[1]Assumptions!$B$7</definedName>
  </definedNames>
  <calcPr calcId="145621"/>
</workbook>
</file>

<file path=xl/calcChain.xml><?xml version="1.0" encoding="utf-8"?>
<calcChain xmlns="http://schemas.openxmlformats.org/spreadsheetml/2006/main">
  <c r="K139" i="2" l="1"/>
  <c r="L139" i="2"/>
  <c r="M139" i="2"/>
  <c r="K123" i="2"/>
  <c r="L123" i="2"/>
  <c r="M123" i="2"/>
  <c r="K105" i="2"/>
  <c r="L105" i="2"/>
  <c r="M105" i="2"/>
  <c r="K61" i="2"/>
  <c r="L61" i="2"/>
  <c r="M61" i="2"/>
  <c r="K45" i="2"/>
  <c r="L45" i="2"/>
  <c r="M45" i="2"/>
  <c r="K9" i="2"/>
  <c r="L9" i="2"/>
  <c r="M9" i="2"/>
  <c r="O139" i="2" l="1"/>
  <c r="O105" i="2"/>
  <c r="O45" i="2"/>
  <c r="O61" i="2"/>
  <c r="D373" i="3" l="1"/>
  <c r="E373" i="3"/>
  <c r="F373" i="3"/>
  <c r="G373" i="3"/>
  <c r="H373" i="3"/>
  <c r="I373" i="3"/>
  <c r="J373" i="3"/>
  <c r="K373" i="3"/>
  <c r="L373" i="3"/>
  <c r="M373" i="3"/>
  <c r="N373" i="3"/>
  <c r="C373" i="3"/>
  <c r="D371" i="3"/>
  <c r="E371" i="3"/>
  <c r="F371" i="3"/>
  <c r="G371" i="3"/>
  <c r="H371" i="3"/>
  <c r="I371" i="3"/>
  <c r="J371" i="3"/>
  <c r="K371" i="3"/>
  <c r="L371" i="3"/>
  <c r="M371" i="3"/>
  <c r="N371" i="3"/>
  <c r="D372" i="3"/>
  <c r="E372" i="3"/>
  <c r="F372" i="3"/>
  <c r="G372" i="3"/>
  <c r="H372" i="3"/>
  <c r="I372" i="3"/>
  <c r="J372" i="3"/>
  <c r="K372" i="3"/>
  <c r="L372" i="3"/>
  <c r="M372" i="3"/>
  <c r="N372" i="3"/>
  <c r="C372" i="3"/>
  <c r="C371" i="3"/>
  <c r="D370" i="3"/>
  <c r="E370" i="3"/>
  <c r="F370" i="3"/>
  <c r="G370" i="3"/>
  <c r="H370" i="3"/>
  <c r="I370" i="3"/>
  <c r="J370" i="3"/>
  <c r="K370" i="3"/>
  <c r="L370" i="3"/>
  <c r="M370" i="3"/>
  <c r="N370" i="3"/>
  <c r="C370" i="3"/>
  <c r="D369" i="3"/>
  <c r="E369" i="3"/>
  <c r="F369" i="3"/>
  <c r="G369" i="3"/>
  <c r="H369" i="3"/>
  <c r="I369" i="3"/>
  <c r="J369" i="3"/>
  <c r="K369" i="3"/>
  <c r="L369" i="3"/>
  <c r="M369" i="3"/>
  <c r="N369" i="3"/>
  <c r="C369" i="3"/>
  <c r="D368" i="3"/>
  <c r="E368" i="3"/>
  <c r="F368" i="3"/>
  <c r="G368" i="3"/>
  <c r="H368" i="3"/>
  <c r="I368" i="3"/>
  <c r="J368" i="3"/>
  <c r="K368" i="3"/>
  <c r="L368" i="3"/>
  <c r="M368" i="3"/>
  <c r="N368" i="3"/>
  <c r="C368" i="3"/>
  <c r="D362" i="3"/>
  <c r="E362" i="3"/>
  <c r="F362" i="3"/>
  <c r="G362" i="3"/>
  <c r="H362" i="3"/>
  <c r="I362" i="3"/>
  <c r="J362" i="3"/>
  <c r="K362" i="3"/>
  <c r="L362" i="3"/>
  <c r="M362" i="3"/>
  <c r="N362" i="3"/>
  <c r="D363" i="3"/>
  <c r="E363" i="3"/>
  <c r="F363" i="3"/>
  <c r="G363" i="3"/>
  <c r="H363" i="3"/>
  <c r="I363" i="3"/>
  <c r="J363" i="3"/>
  <c r="K363" i="3"/>
  <c r="L363" i="3"/>
  <c r="M363" i="3"/>
  <c r="N363" i="3"/>
  <c r="D364" i="3"/>
  <c r="E364" i="3"/>
  <c r="F364" i="3"/>
  <c r="G364" i="3"/>
  <c r="H364" i="3"/>
  <c r="I364" i="3"/>
  <c r="J364" i="3"/>
  <c r="K364" i="3"/>
  <c r="L364" i="3"/>
  <c r="M364" i="3"/>
  <c r="N364" i="3"/>
  <c r="D365" i="3"/>
  <c r="E365" i="3"/>
  <c r="F365" i="3"/>
  <c r="G365" i="3"/>
  <c r="H365" i="3"/>
  <c r="I365" i="3"/>
  <c r="J365" i="3"/>
  <c r="K365" i="3"/>
  <c r="L365" i="3"/>
  <c r="M365" i="3"/>
  <c r="N365" i="3"/>
  <c r="D366" i="3"/>
  <c r="E366" i="3"/>
  <c r="F366" i="3"/>
  <c r="G366" i="3"/>
  <c r="H366" i="3"/>
  <c r="I366" i="3"/>
  <c r="J366" i="3"/>
  <c r="K366" i="3"/>
  <c r="L366" i="3"/>
  <c r="M366" i="3"/>
  <c r="N366" i="3"/>
  <c r="D367" i="3"/>
  <c r="E367" i="3"/>
  <c r="F367" i="3"/>
  <c r="G367" i="3"/>
  <c r="H367" i="3"/>
  <c r="I367" i="3"/>
  <c r="J367" i="3"/>
  <c r="K367" i="3"/>
  <c r="L367" i="3"/>
  <c r="M367" i="3"/>
  <c r="N367" i="3"/>
  <c r="C364" i="3"/>
  <c r="C365" i="3"/>
  <c r="C366" i="3"/>
  <c r="C367" i="3"/>
  <c r="C363" i="3"/>
  <c r="C362" i="3"/>
  <c r="D361" i="3"/>
  <c r="E361" i="3"/>
  <c r="F361" i="3"/>
  <c r="G361" i="3"/>
  <c r="H361" i="3"/>
  <c r="I361" i="3"/>
  <c r="J361" i="3"/>
  <c r="K361" i="3"/>
  <c r="L361" i="3"/>
  <c r="M361" i="3"/>
  <c r="N361" i="3"/>
  <c r="C361" i="3"/>
  <c r="D359" i="3"/>
  <c r="E359" i="3"/>
  <c r="F359" i="3"/>
  <c r="G359" i="3"/>
  <c r="H359" i="3"/>
  <c r="I359" i="3"/>
  <c r="J359" i="3"/>
  <c r="K359" i="3"/>
  <c r="L359" i="3"/>
  <c r="M359" i="3"/>
  <c r="N359" i="3"/>
  <c r="D360" i="3"/>
  <c r="E360" i="3"/>
  <c r="F360" i="3"/>
  <c r="G360" i="3"/>
  <c r="H360" i="3"/>
  <c r="I360" i="3"/>
  <c r="J360" i="3"/>
  <c r="K360" i="3"/>
  <c r="L360" i="3"/>
  <c r="M360" i="3"/>
  <c r="N360" i="3"/>
  <c r="C360" i="3"/>
  <c r="C359" i="3"/>
  <c r="D351" i="3"/>
  <c r="E351" i="3"/>
  <c r="F351" i="3"/>
  <c r="G351" i="3"/>
  <c r="H351" i="3"/>
  <c r="I351" i="3"/>
  <c r="J351" i="3"/>
  <c r="K351" i="3"/>
  <c r="L351" i="3"/>
  <c r="M351" i="3"/>
  <c r="N351" i="3"/>
  <c r="D352" i="3"/>
  <c r="E352" i="3"/>
  <c r="F352" i="3"/>
  <c r="G352" i="3"/>
  <c r="H352" i="3"/>
  <c r="I352" i="3"/>
  <c r="J352" i="3"/>
  <c r="K352" i="3"/>
  <c r="L352" i="3"/>
  <c r="M352" i="3"/>
  <c r="N352" i="3"/>
  <c r="D353" i="3"/>
  <c r="E353" i="3"/>
  <c r="F353" i="3"/>
  <c r="G353" i="3"/>
  <c r="H353" i="3"/>
  <c r="I353" i="3"/>
  <c r="J353" i="3"/>
  <c r="K353" i="3"/>
  <c r="L353" i="3"/>
  <c r="M353" i="3"/>
  <c r="N353" i="3"/>
  <c r="D354" i="3"/>
  <c r="E354" i="3"/>
  <c r="F354" i="3"/>
  <c r="G354" i="3"/>
  <c r="H354" i="3"/>
  <c r="I354" i="3"/>
  <c r="J354" i="3"/>
  <c r="K354" i="3"/>
  <c r="L354" i="3"/>
  <c r="M354" i="3"/>
  <c r="N354" i="3"/>
  <c r="D355" i="3"/>
  <c r="E355" i="3"/>
  <c r="F355" i="3"/>
  <c r="G355" i="3"/>
  <c r="H355" i="3"/>
  <c r="I355" i="3"/>
  <c r="J355" i="3"/>
  <c r="K355" i="3"/>
  <c r="L355" i="3"/>
  <c r="M355" i="3"/>
  <c r="N355" i="3"/>
  <c r="D356" i="3"/>
  <c r="E356" i="3"/>
  <c r="F356" i="3"/>
  <c r="G356" i="3"/>
  <c r="H356" i="3"/>
  <c r="I356" i="3"/>
  <c r="J356" i="3"/>
  <c r="K356" i="3"/>
  <c r="L356" i="3"/>
  <c r="M356" i="3"/>
  <c r="N356" i="3"/>
  <c r="D357" i="3"/>
  <c r="E357" i="3"/>
  <c r="F357" i="3"/>
  <c r="G357" i="3"/>
  <c r="H357" i="3"/>
  <c r="I357" i="3"/>
  <c r="J357" i="3"/>
  <c r="K357" i="3"/>
  <c r="L357" i="3"/>
  <c r="M357" i="3"/>
  <c r="N357" i="3"/>
  <c r="D358" i="3"/>
  <c r="E358" i="3"/>
  <c r="F358" i="3"/>
  <c r="G358" i="3"/>
  <c r="H358" i="3"/>
  <c r="I358" i="3"/>
  <c r="J358" i="3"/>
  <c r="K358" i="3"/>
  <c r="L358" i="3"/>
  <c r="M358" i="3"/>
  <c r="N358" i="3"/>
  <c r="C352" i="3"/>
  <c r="C353" i="3"/>
  <c r="C354" i="3"/>
  <c r="C355" i="3"/>
  <c r="C356" i="3"/>
  <c r="C357" i="3"/>
  <c r="C358" i="3"/>
  <c r="C351" i="3"/>
  <c r="T330" i="3"/>
  <c r="U330" i="3"/>
  <c r="V330" i="3"/>
  <c r="T331" i="3"/>
  <c r="U331" i="3"/>
  <c r="V331" i="3"/>
  <c r="D323" i="3"/>
  <c r="E323" i="3"/>
  <c r="F323" i="3"/>
  <c r="G323" i="3"/>
  <c r="H323" i="3"/>
  <c r="I323" i="3"/>
  <c r="J323" i="3"/>
  <c r="K323" i="3"/>
  <c r="L323" i="3"/>
  <c r="M323" i="3"/>
  <c r="N323" i="3"/>
  <c r="D324" i="3"/>
  <c r="E324" i="3"/>
  <c r="F324" i="3"/>
  <c r="G324" i="3"/>
  <c r="H324" i="3"/>
  <c r="I324" i="3"/>
  <c r="J324" i="3"/>
  <c r="K324" i="3"/>
  <c r="L324" i="3"/>
  <c r="M324" i="3"/>
  <c r="N324" i="3"/>
  <c r="D325" i="3"/>
  <c r="E325" i="3"/>
  <c r="F325" i="3"/>
  <c r="G325" i="3"/>
  <c r="H325" i="3"/>
  <c r="I325" i="3"/>
  <c r="J325" i="3"/>
  <c r="K325" i="3"/>
  <c r="L325" i="3"/>
  <c r="M325" i="3"/>
  <c r="N325" i="3"/>
  <c r="D326" i="3"/>
  <c r="E326" i="3"/>
  <c r="F326" i="3"/>
  <c r="G326" i="3"/>
  <c r="H326" i="3"/>
  <c r="I326" i="3"/>
  <c r="J326" i="3"/>
  <c r="K326" i="3"/>
  <c r="L326" i="3"/>
  <c r="M326" i="3"/>
  <c r="N326" i="3"/>
  <c r="D327" i="3"/>
  <c r="E327" i="3"/>
  <c r="F327" i="3"/>
  <c r="G327" i="3"/>
  <c r="H327" i="3"/>
  <c r="I327" i="3"/>
  <c r="J327" i="3"/>
  <c r="K327" i="3"/>
  <c r="L327" i="3"/>
  <c r="M327" i="3"/>
  <c r="N327" i="3"/>
  <c r="D328" i="3"/>
  <c r="E328" i="3"/>
  <c r="F328" i="3"/>
  <c r="G328" i="3"/>
  <c r="H328" i="3"/>
  <c r="I328" i="3"/>
  <c r="J328" i="3"/>
  <c r="K328" i="3"/>
  <c r="L328" i="3"/>
  <c r="M328" i="3"/>
  <c r="N328" i="3"/>
  <c r="D329" i="3"/>
  <c r="E329" i="3"/>
  <c r="F329" i="3"/>
  <c r="G329" i="3"/>
  <c r="H329" i="3"/>
  <c r="I329" i="3"/>
  <c r="J329" i="3"/>
  <c r="K329" i="3"/>
  <c r="L329" i="3"/>
  <c r="M329" i="3"/>
  <c r="Y329" i="3" s="1"/>
  <c r="N329" i="3"/>
  <c r="D330" i="3"/>
  <c r="E330" i="3"/>
  <c r="F330" i="3"/>
  <c r="G330" i="3"/>
  <c r="H330" i="3"/>
  <c r="I330" i="3"/>
  <c r="J330" i="3"/>
  <c r="K330" i="3"/>
  <c r="L330" i="3"/>
  <c r="M330" i="3"/>
  <c r="X330" i="3" s="1"/>
  <c r="N330" i="3"/>
  <c r="D331" i="3"/>
  <c r="E331" i="3"/>
  <c r="F331" i="3"/>
  <c r="G331" i="3"/>
  <c r="H331" i="3"/>
  <c r="I331" i="3"/>
  <c r="J331" i="3"/>
  <c r="K331" i="3"/>
  <c r="L331" i="3"/>
  <c r="M331" i="3"/>
  <c r="Y331" i="3" s="1"/>
  <c r="N331" i="3"/>
  <c r="D332" i="3"/>
  <c r="E332" i="3"/>
  <c r="F332" i="3"/>
  <c r="G332" i="3"/>
  <c r="H332" i="3"/>
  <c r="I332" i="3"/>
  <c r="J332" i="3"/>
  <c r="K332" i="3"/>
  <c r="L332" i="3"/>
  <c r="M332" i="3"/>
  <c r="N332" i="3"/>
  <c r="D333" i="3"/>
  <c r="E333" i="3"/>
  <c r="F333" i="3"/>
  <c r="G333" i="3"/>
  <c r="H333" i="3"/>
  <c r="I333" i="3"/>
  <c r="J333" i="3"/>
  <c r="K333" i="3"/>
  <c r="L333" i="3"/>
  <c r="M333" i="3"/>
  <c r="N333" i="3"/>
  <c r="D334" i="3"/>
  <c r="E334" i="3"/>
  <c r="F334" i="3"/>
  <c r="G334" i="3"/>
  <c r="H334" i="3"/>
  <c r="I334" i="3"/>
  <c r="J334" i="3"/>
  <c r="K334" i="3"/>
  <c r="L334" i="3"/>
  <c r="M334" i="3"/>
  <c r="N334" i="3"/>
  <c r="D335" i="3"/>
  <c r="E335" i="3"/>
  <c r="F335" i="3"/>
  <c r="G335" i="3"/>
  <c r="H335" i="3"/>
  <c r="I335" i="3"/>
  <c r="J335" i="3"/>
  <c r="K335" i="3"/>
  <c r="L335" i="3"/>
  <c r="M335" i="3"/>
  <c r="N335" i="3"/>
  <c r="D336" i="3"/>
  <c r="E336" i="3"/>
  <c r="F336" i="3"/>
  <c r="G336" i="3"/>
  <c r="H336" i="3"/>
  <c r="I336" i="3"/>
  <c r="J336" i="3"/>
  <c r="K336" i="3"/>
  <c r="L336" i="3"/>
  <c r="M336" i="3"/>
  <c r="N336" i="3"/>
  <c r="D337" i="3"/>
  <c r="E337" i="3"/>
  <c r="F337" i="3"/>
  <c r="G337" i="3"/>
  <c r="H337" i="3"/>
  <c r="I337" i="3"/>
  <c r="J337" i="3"/>
  <c r="K337" i="3"/>
  <c r="L337" i="3"/>
  <c r="M337" i="3"/>
  <c r="N337" i="3"/>
  <c r="D338" i="3"/>
  <c r="E338" i="3"/>
  <c r="F338" i="3"/>
  <c r="G338" i="3"/>
  <c r="H338" i="3"/>
  <c r="I338" i="3"/>
  <c r="J338" i="3"/>
  <c r="K338" i="3"/>
  <c r="L338" i="3"/>
  <c r="M338" i="3"/>
  <c r="N338" i="3"/>
  <c r="D339" i="3"/>
  <c r="E339" i="3"/>
  <c r="F339" i="3"/>
  <c r="G339" i="3"/>
  <c r="H339" i="3"/>
  <c r="I339" i="3"/>
  <c r="J339" i="3"/>
  <c r="K339" i="3"/>
  <c r="L339" i="3"/>
  <c r="M339" i="3"/>
  <c r="N339" i="3"/>
  <c r="D340" i="3"/>
  <c r="E340" i="3"/>
  <c r="F340" i="3"/>
  <c r="G340" i="3"/>
  <c r="H340" i="3"/>
  <c r="I340" i="3"/>
  <c r="J340" i="3"/>
  <c r="K340" i="3"/>
  <c r="L340" i="3"/>
  <c r="M340" i="3"/>
  <c r="N340" i="3"/>
  <c r="D341" i="3"/>
  <c r="E341" i="3"/>
  <c r="F341" i="3"/>
  <c r="G341" i="3"/>
  <c r="H341" i="3"/>
  <c r="I341" i="3"/>
  <c r="J341" i="3"/>
  <c r="K341" i="3"/>
  <c r="L341" i="3"/>
  <c r="M341" i="3"/>
  <c r="N341" i="3"/>
  <c r="D342" i="3"/>
  <c r="E342" i="3"/>
  <c r="F342" i="3"/>
  <c r="G342" i="3"/>
  <c r="H342" i="3"/>
  <c r="I342" i="3"/>
  <c r="J342" i="3"/>
  <c r="K342" i="3"/>
  <c r="L342" i="3"/>
  <c r="M342" i="3"/>
  <c r="N342" i="3"/>
  <c r="D343" i="3"/>
  <c r="E343" i="3"/>
  <c r="F343" i="3"/>
  <c r="G343" i="3"/>
  <c r="H343" i="3"/>
  <c r="I343" i="3"/>
  <c r="J343" i="3"/>
  <c r="K343" i="3"/>
  <c r="L343" i="3"/>
  <c r="M343" i="3"/>
  <c r="N343" i="3"/>
  <c r="D344" i="3"/>
  <c r="E344" i="3"/>
  <c r="F344" i="3"/>
  <c r="G344" i="3"/>
  <c r="H344" i="3"/>
  <c r="I344" i="3"/>
  <c r="J344" i="3"/>
  <c r="K344" i="3"/>
  <c r="L344" i="3"/>
  <c r="M344" i="3"/>
  <c r="N344" i="3"/>
  <c r="D345" i="3"/>
  <c r="E345" i="3"/>
  <c r="F345" i="3"/>
  <c r="G345" i="3"/>
  <c r="H345" i="3"/>
  <c r="I345" i="3"/>
  <c r="J345" i="3"/>
  <c r="K345" i="3"/>
  <c r="L345" i="3"/>
  <c r="M345" i="3"/>
  <c r="N345" i="3"/>
  <c r="D346" i="3"/>
  <c r="E346" i="3"/>
  <c r="F346" i="3"/>
  <c r="G346" i="3"/>
  <c r="H346" i="3"/>
  <c r="I346" i="3"/>
  <c r="J346" i="3"/>
  <c r="K346" i="3"/>
  <c r="L346" i="3"/>
  <c r="M346" i="3"/>
  <c r="N346" i="3"/>
  <c r="D347" i="3"/>
  <c r="E347" i="3"/>
  <c r="F347" i="3"/>
  <c r="G347" i="3"/>
  <c r="H347" i="3"/>
  <c r="I347" i="3"/>
  <c r="J347" i="3"/>
  <c r="K347" i="3"/>
  <c r="L347" i="3"/>
  <c r="M347" i="3"/>
  <c r="N347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23" i="3"/>
  <c r="C324" i="3"/>
  <c r="C325" i="3"/>
  <c r="C326" i="3"/>
  <c r="C327" i="3"/>
  <c r="C328" i="3"/>
  <c r="C329" i="3"/>
  <c r="D299" i="3"/>
  <c r="E299" i="3"/>
  <c r="F299" i="3"/>
  <c r="G299" i="3"/>
  <c r="H299" i="3"/>
  <c r="I299" i="3"/>
  <c r="J299" i="3"/>
  <c r="K299" i="3"/>
  <c r="L299" i="3"/>
  <c r="M299" i="3"/>
  <c r="N299" i="3"/>
  <c r="D300" i="3"/>
  <c r="E300" i="3"/>
  <c r="F300" i="3"/>
  <c r="G300" i="3"/>
  <c r="H300" i="3"/>
  <c r="I300" i="3"/>
  <c r="J300" i="3"/>
  <c r="K300" i="3"/>
  <c r="L300" i="3"/>
  <c r="M300" i="3"/>
  <c r="N300" i="3"/>
  <c r="D301" i="3"/>
  <c r="E301" i="3"/>
  <c r="F301" i="3"/>
  <c r="G301" i="3"/>
  <c r="H301" i="3"/>
  <c r="I301" i="3"/>
  <c r="J301" i="3"/>
  <c r="K301" i="3"/>
  <c r="L301" i="3"/>
  <c r="M301" i="3"/>
  <c r="N301" i="3"/>
  <c r="D302" i="3"/>
  <c r="E302" i="3"/>
  <c r="F302" i="3"/>
  <c r="G302" i="3"/>
  <c r="H302" i="3"/>
  <c r="I302" i="3"/>
  <c r="J302" i="3"/>
  <c r="K302" i="3"/>
  <c r="L302" i="3"/>
  <c r="M302" i="3"/>
  <c r="N302" i="3"/>
  <c r="D303" i="3"/>
  <c r="E303" i="3"/>
  <c r="F303" i="3"/>
  <c r="G303" i="3"/>
  <c r="H303" i="3"/>
  <c r="I303" i="3"/>
  <c r="J303" i="3"/>
  <c r="K303" i="3"/>
  <c r="L303" i="3"/>
  <c r="M303" i="3"/>
  <c r="N303" i="3"/>
  <c r="D304" i="3"/>
  <c r="E304" i="3"/>
  <c r="F304" i="3"/>
  <c r="G304" i="3"/>
  <c r="H304" i="3"/>
  <c r="I304" i="3"/>
  <c r="J304" i="3"/>
  <c r="K304" i="3"/>
  <c r="L304" i="3"/>
  <c r="M304" i="3"/>
  <c r="N304" i="3"/>
  <c r="D305" i="3"/>
  <c r="E305" i="3"/>
  <c r="F305" i="3"/>
  <c r="G305" i="3"/>
  <c r="H305" i="3"/>
  <c r="I305" i="3"/>
  <c r="J305" i="3"/>
  <c r="K305" i="3"/>
  <c r="L305" i="3"/>
  <c r="M305" i="3"/>
  <c r="N305" i="3"/>
  <c r="D306" i="3"/>
  <c r="E306" i="3"/>
  <c r="F306" i="3"/>
  <c r="G306" i="3"/>
  <c r="H306" i="3"/>
  <c r="I306" i="3"/>
  <c r="J306" i="3"/>
  <c r="K306" i="3"/>
  <c r="L306" i="3"/>
  <c r="M306" i="3"/>
  <c r="N306" i="3"/>
  <c r="D307" i="3"/>
  <c r="E307" i="3"/>
  <c r="F307" i="3"/>
  <c r="G307" i="3"/>
  <c r="H307" i="3"/>
  <c r="I307" i="3"/>
  <c r="J307" i="3"/>
  <c r="K307" i="3"/>
  <c r="L307" i="3"/>
  <c r="M307" i="3"/>
  <c r="N307" i="3"/>
  <c r="D308" i="3"/>
  <c r="E308" i="3"/>
  <c r="F308" i="3"/>
  <c r="G308" i="3"/>
  <c r="H308" i="3"/>
  <c r="I308" i="3"/>
  <c r="J308" i="3"/>
  <c r="K308" i="3"/>
  <c r="L308" i="3"/>
  <c r="M308" i="3"/>
  <c r="N308" i="3"/>
  <c r="D309" i="3"/>
  <c r="E309" i="3"/>
  <c r="F309" i="3"/>
  <c r="G309" i="3"/>
  <c r="H309" i="3"/>
  <c r="I309" i="3"/>
  <c r="J309" i="3"/>
  <c r="K309" i="3"/>
  <c r="L309" i="3"/>
  <c r="M309" i="3"/>
  <c r="N309" i="3"/>
  <c r="D310" i="3"/>
  <c r="E310" i="3"/>
  <c r="F310" i="3"/>
  <c r="G310" i="3"/>
  <c r="H310" i="3"/>
  <c r="I310" i="3"/>
  <c r="J310" i="3"/>
  <c r="K310" i="3"/>
  <c r="L310" i="3"/>
  <c r="M310" i="3"/>
  <c r="N310" i="3"/>
  <c r="D311" i="3"/>
  <c r="E311" i="3"/>
  <c r="F311" i="3"/>
  <c r="G311" i="3"/>
  <c r="H311" i="3"/>
  <c r="I311" i="3"/>
  <c r="J311" i="3"/>
  <c r="K311" i="3"/>
  <c r="L311" i="3"/>
  <c r="M311" i="3"/>
  <c r="N311" i="3"/>
  <c r="D312" i="3"/>
  <c r="E312" i="3"/>
  <c r="F312" i="3"/>
  <c r="G312" i="3"/>
  <c r="H312" i="3"/>
  <c r="I312" i="3"/>
  <c r="J312" i="3"/>
  <c r="K312" i="3"/>
  <c r="L312" i="3"/>
  <c r="M312" i="3"/>
  <c r="N312" i="3"/>
  <c r="D313" i="3"/>
  <c r="E313" i="3"/>
  <c r="F313" i="3"/>
  <c r="G313" i="3"/>
  <c r="H313" i="3"/>
  <c r="I313" i="3"/>
  <c r="J313" i="3"/>
  <c r="K313" i="3"/>
  <c r="L313" i="3"/>
  <c r="M313" i="3"/>
  <c r="N313" i="3"/>
  <c r="D314" i="3"/>
  <c r="E314" i="3"/>
  <c r="F314" i="3"/>
  <c r="G314" i="3"/>
  <c r="H314" i="3"/>
  <c r="I314" i="3"/>
  <c r="J314" i="3"/>
  <c r="K314" i="3"/>
  <c r="L314" i="3"/>
  <c r="M314" i="3"/>
  <c r="N314" i="3"/>
  <c r="D315" i="3"/>
  <c r="E315" i="3"/>
  <c r="F315" i="3"/>
  <c r="G315" i="3"/>
  <c r="H315" i="3"/>
  <c r="I315" i="3"/>
  <c r="J315" i="3"/>
  <c r="K315" i="3"/>
  <c r="L315" i="3"/>
  <c r="M315" i="3"/>
  <c r="N315" i="3"/>
  <c r="D316" i="3"/>
  <c r="E316" i="3"/>
  <c r="F316" i="3"/>
  <c r="G316" i="3"/>
  <c r="H316" i="3"/>
  <c r="I316" i="3"/>
  <c r="J316" i="3"/>
  <c r="K316" i="3"/>
  <c r="L316" i="3"/>
  <c r="M316" i="3"/>
  <c r="N316" i="3"/>
  <c r="D317" i="3"/>
  <c r="E317" i="3"/>
  <c r="F317" i="3"/>
  <c r="G317" i="3"/>
  <c r="H317" i="3"/>
  <c r="I317" i="3"/>
  <c r="J317" i="3"/>
  <c r="K317" i="3"/>
  <c r="L317" i="3"/>
  <c r="M317" i="3"/>
  <c r="N317" i="3"/>
  <c r="D318" i="3"/>
  <c r="E318" i="3"/>
  <c r="F318" i="3"/>
  <c r="G318" i="3"/>
  <c r="H318" i="3"/>
  <c r="I318" i="3"/>
  <c r="J318" i="3"/>
  <c r="K318" i="3"/>
  <c r="L318" i="3"/>
  <c r="M318" i="3"/>
  <c r="N318" i="3"/>
  <c r="D319" i="3"/>
  <c r="E319" i="3"/>
  <c r="F319" i="3"/>
  <c r="G319" i="3"/>
  <c r="H319" i="3"/>
  <c r="I319" i="3"/>
  <c r="J319" i="3"/>
  <c r="K319" i="3"/>
  <c r="L319" i="3"/>
  <c r="M319" i="3"/>
  <c r="N319" i="3"/>
  <c r="D320" i="3"/>
  <c r="E320" i="3"/>
  <c r="F320" i="3"/>
  <c r="G320" i="3"/>
  <c r="H320" i="3"/>
  <c r="I320" i="3"/>
  <c r="J320" i="3"/>
  <c r="K320" i="3"/>
  <c r="L320" i="3"/>
  <c r="M320" i="3"/>
  <c r="N320" i="3"/>
  <c r="D321" i="3"/>
  <c r="E321" i="3"/>
  <c r="F321" i="3"/>
  <c r="G321" i="3"/>
  <c r="H321" i="3"/>
  <c r="I321" i="3"/>
  <c r="J321" i="3"/>
  <c r="K321" i="3"/>
  <c r="L321" i="3"/>
  <c r="M321" i="3"/>
  <c r="N321" i="3"/>
  <c r="D322" i="3"/>
  <c r="E322" i="3"/>
  <c r="F322" i="3"/>
  <c r="G322" i="3"/>
  <c r="H322" i="3"/>
  <c r="I322" i="3"/>
  <c r="J322" i="3"/>
  <c r="K322" i="3"/>
  <c r="L322" i="3"/>
  <c r="M322" i="3"/>
  <c r="N322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D272" i="3"/>
  <c r="E272" i="3"/>
  <c r="F272" i="3"/>
  <c r="G272" i="3"/>
  <c r="H272" i="3"/>
  <c r="I272" i="3"/>
  <c r="J272" i="3"/>
  <c r="K272" i="3"/>
  <c r="L272" i="3"/>
  <c r="M272" i="3"/>
  <c r="N272" i="3"/>
  <c r="D273" i="3"/>
  <c r="E273" i="3"/>
  <c r="F273" i="3"/>
  <c r="G273" i="3"/>
  <c r="H273" i="3"/>
  <c r="I273" i="3"/>
  <c r="J273" i="3"/>
  <c r="K273" i="3"/>
  <c r="L273" i="3"/>
  <c r="M273" i="3"/>
  <c r="N273" i="3"/>
  <c r="D274" i="3"/>
  <c r="E274" i="3"/>
  <c r="F274" i="3"/>
  <c r="G274" i="3"/>
  <c r="H274" i="3"/>
  <c r="I274" i="3"/>
  <c r="J274" i="3"/>
  <c r="K274" i="3"/>
  <c r="L274" i="3"/>
  <c r="M274" i="3"/>
  <c r="N274" i="3"/>
  <c r="D275" i="3"/>
  <c r="E275" i="3"/>
  <c r="F275" i="3"/>
  <c r="G275" i="3"/>
  <c r="H275" i="3"/>
  <c r="I275" i="3"/>
  <c r="J275" i="3"/>
  <c r="K275" i="3"/>
  <c r="L275" i="3"/>
  <c r="M275" i="3"/>
  <c r="N275" i="3"/>
  <c r="D276" i="3"/>
  <c r="E276" i="3"/>
  <c r="F276" i="3"/>
  <c r="G276" i="3"/>
  <c r="H276" i="3"/>
  <c r="I276" i="3"/>
  <c r="J276" i="3"/>
  <c r="K276" i="3"/>
  <c r="L276" i="3"/>
  <c r="M276" i="3"/>
  <c r="N276" i="3"/>
  <c r="D277" i="3"/>
  <c r="E277" i="3"/>
  <c r="F277" i="3"/>
  <c r="G277" i="3"/>
  <c r="H277" i="3"/>
  <c r="I277" i="3"/>
  <c r="J277" i="3"/>
  <c r="K277" i="3"/>
  <c r="L277" i="3"/>
  <c r="M277" i="3"/>
  <c r="N277" i="3"/>
  <c r="D278" i="3"/>
  <c r="E278" i="3"/>
  <c r="F278" i="3"/>
  <c r="G278" i="3"/>
  <c r="H278" i="3"/>
  <c r="I278" i="3"/>
  <c r="J278" i="3"/>
  <c r="K278" i="3"/>
  <c r="L278" i="3"/>
  <c r="M278" i="3"/>
  <c r="N278" i="3"/>
  <c r="D279" i="3"/>
  <c r="E279" i="3"/>
  <c r="F279" i="3"/>
  <c r="G279" i="3"/>
  <c r="H279" i="3"/>
  <c r="I279" i="3"/>
  <c r="J279" i="3"/>
  <c r="K279" i="3"/>
  <c r="L279" i="3"/>
  <c r="M279" i="3"/>
  <c r="N279" i="3"/>
  <c r="D280" i="3"/>
  <c r="E280" i="3"/>
  <c r="F280" i="3"/>
  <c r="G280" i="3"/>
  <c r="H280" i="3"/>
  <c r="I280" i="3"/>
  <c r="J280" i="3"/>
  <c r="K280" i="3"/>
  <c r="L280" i="3"/>
  <c r="M280" i="3"/>
  <c r="N280" i="3"/>
  <c r="D281" i="3"/>
  <c r="E281" i="3"/>
  <c r="F281" i="3"/>
  <c r="G281" i="3"/>
  <c r="H281" i="3"/>
  <c r="I281" i="3"/>
  <c r="J281" i="3"/>
  <c r="K281" i="3"/>
  <c r="L281" i="3"/>
  <c r="M281" i="3"/>
  <c r="N281" i="3"/>
  <c r="D282" i="3"/>
  <c r="E282" i="3"/>
  <c r="F282" i="3"/>
  <c r="G282" i="3"/>
  <c r="H282" i="3"/>
  <c r="I282" i="3"/>
  <c r="J282" i="3"/>
  <c r="K282" i="3"/>
  <c r="L282" i="3"/>
  <c r="M282" i="3"/>
  <c r="N282" i="3"/>
  <c r="D283" i="3"/>
  <c r="E283" i="3"/>
  <c r="F283" i="3"/>
  <c r="G283" i="3"/>
  <c r="H283" i="3"/>
  <c r="I283" i="3"/>
  <c r="J283" i="3"/>
  <c r="K283" i="3"/>
  <c r="L283" i="3"/>
  <c r="M283" i="3"/>
  <c r="N283" i="3"/>
  <c r="D284" i="3"/>
  <c r="E284" i="3"/>
  <c r="F284" i="3"/>
  <c r="G284" i="3"/>
  <c r="H284" i="3"/>
  <c r="I284" i="3"/>
  <c r="J284" i="3"/>
  <c r="K284" i="3"/>
  <c r="L284" i="3"/>
  <c r="M284" i="3"/>
  <c r="N284" i="3"/>
  <c r="D285" i="3"/>
  <c r="E285" i="3"/>
  <c r="F285" i="3"/>
  <c r="G285" i="3"/>
  <c r="H285" i="3"/>
  <c r="I285" i="3"/>
  <c r="J285" i="3"/>
  <c r="K285" i="3"/>
  <c r="L285" i="3"/>
  <c r="M285" i="3"/>
  <c r="N285" i="3"/>
  <c r="D286" i="3"/>
  <c r="E286" i="3"/>
  <c r="F286" i="3"/>
  <c r="G286" i="3"/>
  <c r="H286" i="3"/>
  <c r="I286" i="3"/>
  <c r="J286" i="3"/>
  <c r="K286" i="3"/>
  <c r="L286" i="3"/>
  <c r="M286" i="3"/>
  <c r="N286" i="3"/>
  <c r="D287" i="3"/>
  <c r="E287" i="3"/>
  <c r="F287" i="3"/>
  <c r="G287" i="3"/>
  <c r="H287" i="3"/>
  <c r="I287" i="3"/>
  <c r="J287" i="3"/>
  <c r="K287" i="3"/>
  <c r="L287" i="3"/>
  <c r="M287" i="3"/>
  <c r="N287" i="3"/>
  <c r="D288" i="3"/>
  <c r="E288" i="3"/>
  <c r="F288" i="3"/>
  <c r="G288" i="3"/>
  <c r="H288" i="3"/>
  <c r="I288" i="3"/>
  <c r="J288" i="3"/>
  <c r="K288" i="3"/>
  <c r="L288" i="3"/>
  <c r="M288" i="3"/>
  <c r="N288" i="3"/>
  <c r="D289" i="3"/>
  <c r="E289" i="3"/>
  <c r="F289" i="3"/>
  <c r="G289" i="3"/>
  <c r="H289" i="3"/>
  <c r="I289" i="3"/>
  <c r="J289" i="3"/>
  <c r="K289" i="3"/>
  <c r="L289" i="3"/>
  <c r="M289" i="3"/>
  <c r="N289" i="3"/>
  <c r="D290" i="3"/>
  <c r="E290" i="3"/>
  <c r="F290" i="3"/>
  <c r="G290" i="3"/>
  <c r="H290" i="3"/>
  <c r="I290" i="3"/>
  <c r="J290" i="3"/>
  <c r="K290" i="3"/>
  <c r="L290" i="3"/>
  <c r="M290" i="3"/>
  <c r="N290" i="3"/>
  <c r="D291" i="3"/>
  <c r="E291" i="3"/>
  <c r="F291" i="3"/>
  <c r="G291" i="3"/>
  <c r="H291" i="3"/>
  <c r="I291" i="3"/>
  <c r="J291" i="3"/>
  <c r="K291" i="3"/>
  <c r="L291" i="3"/>
  <c r="M291" i="3"/>
  <c r="N291" i="3"/>
  <c r="D292" i="3"/>
  <c r="E292" i="3"/>
  <c r="F292" i="3"/>
  <c r="G292" i="3"/>
  <c r="H292" i="3"/>
  <c r="I292" i="3"/>
  <c r="J292" i="3"/>
  <c r="K292" i="3"/>
  <c r="L292" i="3"/>
  <c r="M292" i="3"/>
  <c r="N292" i="3"/>
  <c r="D293" i="3"/>
  <c r="E293" i="3"/>
  <c r="F293" i="3"/>
  <c r="G293" i="3"/>
  <c r="H293" i="3"/>
  <c r="I293" i="3"/>
  <c r="J293" i="3"/>
  <c r="K293" i="3"/>
  <c r="L293" i="3"/>
  <c r="M293" i="3"/>
  <c r="N293" i="3"/>
  <c r="D294" i="3"/>
  <c r="E294" i="3"/>
  <c r="F294" i="3"/>
  <c r="G294" i="3"/>
  <c r="H294" i="3"/>
  <c r="I294" i="3"/>
  <c r="J294" i="3"/>
  <c r="K294" i="3"/>
  <c r="L294" i="3"/>
  <c r="M294" i="3"/>
  <c r="N294" i="3"/>
  <c r="D295" i="3"/>
  <c r="E295" i="3"/>
  <c r="F295" i="3"/>
  <c r="G295" i="3"/>
  <c r="H295" i="3"/>
  <c r="I295" i="3"/>
  <c r="J295" i="3"/>
  <c r="K295" i="3"/>
  <c r="L295" i="3"/>
  <c r="M295" i="3"/>
  <c r="N295" i="3"/>
  <c r="D296" i="3"/>
  <c r="E296" i="3"/>
  <c r="F296" i="3"/>
  <c r="G296" i="3"/>
  <c r="H296" i="3"/>
  <c r="I296" i="3"/>
  <c r="J296" i="3"/>
  <c r="K296" i="3"/>
  <c r="L296" i="3"/>
  <c r="M296" i="3"/>
  <c r="N296" i="3"/>
  <c r="D297" i="3"/>
  <c r="E297" i="3"/>
  <c r="F297" i="3"/>
  <c r="G297" i="3"/>
  <c r="H297" i="3"/>
  <c r="I297" i="3"/>
  <c r="J297" i="3"/>
  <c r="K297" i="3"/>
  <c r="L297" i="3"/>
  <c r="M297" i="3"/>
  <c r="N297" i="3"/>
  <c r="D298" i="3"/>
  <c r="E298" i="3"/>
  <c r="F298" i="3"/>
  <c r="G298" i="3"/>
  <c r="H298" i="3"/>
  <c r="I298" i="3"/>
  <c r="J298" i="3"/>
  <c r="K298" i="3"/>
  <c r="L298" i="3"/>
  <c r="M298" i="3"/>
  <c r="N298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72" i="3"/>
  <c r="D265" i="3"/>
  <c r="E265" i="3"/>
  <c r="F265" i="3"/>
  <c r="G265" i="3"/>
  <c r="H265" i="3"/>
  <c r="I265" i="3"/>
  <c r="J265" i="3"/>
  <c r="K265" i="3"/>
  <c r="L265" i="3"/>
  <c r="M265" i="3"/>
  <c r="N265" i="3"/>
  <c r="D266" i="3"/>
  <c r="E266" i="3"/>
  <c r="F266" i="3"/>
  <c r="G266" i="3"/>
  <c r="H266" i="3"/>
  <c r="I266" i="3"/>
  <c r="J266" i="3"/>
  <c r="K266" i="3"/>
  <c r="L266" i="3"/>
  <c r="M266" i="3"/>
  <c r="N266" i="3"/>
  <c r="D267" i="3"/>
  <c r="E267" i="3"/>
  <c r="F267" i="3"/>
  <c r="G267" i="3"/>
  <c r="H267" i="3"/>
  <c r="I267" i="3"/>
  <c r="J267" i="3"/>
  <c r="K267" i="3"/>
  <c r="L267" i="3"/>
  <c r="M267" i="3"/>
  <c r="N267" i="3"/>
  <c r="D268" i="3"/>
  <c r="E268" i="3"/>
  <c r="F268" i="3"/>
  <c r="G268" i="3"/>
  <c r="H268" i="3"/>
  <c r="I268" i="3"/>
  <c r="J268" i="3"/>
  <c r="K268" i="3"/>
  <c r="L268" i="3"/>
  <c r="M268" i="3"/>
  <c r="N268" i="3"/>
  <c r="D269" i="3"/>
  <c r="E269" i="3"/>
  <c r="F269" i="3"/>
  <c r="G269" i="3"/>
  <c r="H269" i="3"/>
  <c r="I269" i="3"/>
  <c r="J269" i="3"/>
  <c r="K269" i="3"/>
  <c r="L269" i="3"/>
  <c r="M269" i="3"/>
  <c r="N269" i="3"/>
  <c r="C269" i="3"/>
  <c r="C266" i="3"/>
  <c r="C267" i="3"/>
  <c r="C268" i="3"/>
  <c r="D241" i="3"/>
  <c r="E241" i="3"/>
  <c r="F241" i="3"/>
  <c r="G241" i="3"/>
  <c r="H241" i="3"/>
  <c r="I241" i="3"/>
  <c r="J241" i="3"/>
  <c r="K241" i="3"/>
  <c r="L241" i="3"/>
  <c r="M241" i="3"/>
  <c r="N241" i="3"/>
  <c r="D242" i="3"/>
  <c r="E242" i="3"/>
  <c r="F242" i="3"/>
  <c r="G242" i="3"/>
  <c r="H242" i="3"/>
  <c r="I242" i="3"/>
  <c r="J242" i="3"/>
  <c r="K242" i="3"/>
  <c r="L242" i="3"/>
  <c r="M242" i="3"/>
  <c r="N242" i="3"/>
  <c r="D243" i="3"/>
  <c r="E243" i="3"/>
  <c r="F243" i="3"/>
  <c r="G243" i="3"/>
  <c r="H243" i="3"/>
  <c r="I243" i="3"/>
  <c r="J243" i="3"/>
  <c r="K243" i="3"/>
  <c r="L243" i="3"/>
  <c r="M243" i="3"/>
  <c r="N243" i="3"/>
  <c r="D244" i="3"/>
  <c r="E244" i="3"/>
  <c r="F244" i="3"/>
  <c r="G244" i="3"/>
  <c r="H244" i="3"/>
  <c r="I244" i="3"/>
  <c r="J244" i="3"/>
  <c r="K244" i="3"/>
  <c r="L244" i="3"/>
  <c r="M244" i="3"/>
  <c r="N244" i="3"/>
  <c r="D245" i="3"/>
  <c r="E245" i="3"/>
  <c r="F245" i="3"/>
  <c r="G245" i="3"/>
  <c r="H245" i="3"/>
  <c r="I245" i="3"/>
  <c r="J245" i="3"/>
  <c r="K245" i="3"/>
  <c r="L245" i="3"/>
  <c r="M245" i="3"/>
  <c r="N245" i="3"/>
  <c r="D246" i="3"/>
  <c r="E246" i="3"/>
  <c r="F246" i="3"/>
  <c r="G246" i="3"/>
  <c r="H246" i="3"/>
  <c r="I246" i="3"/>
  <c r="J246" i="3"/>
  <c r="K246" i="3"/>
  <c r="L246" i="3"/>
  <c r="M246" i="3"/>
  <c r="N246" i="3"/>
  <c r="D247" i="3"/>
  <c r="E247" i="3"/>
  <c r="F247" i="3"/>
  <c r="G247" i="3"/>
  <c r="H247" i="3"/>
  <c r="I247" i="3"/>
  <c r="J247" i="3"/>
  <c r="K247" i="3"/>
  <c r="L247" i="3"/>
  <c r="M247" i="3"/>
  <c r="N247" i="3"/>
  <c r="D248" i="3"/>
  <c r="E248" i="3"/>
  <c r="F248" i="3"/>
  <c r="G248" i="3"/>
  <c r="H248" i="3"/>
  <c r="I248" i="3"/>
  <c r="J248" i="3"/>
  <c r="K248" i="3"/>
  <c r="L248" i="3"/>
  <c r="M248" i="3"/>
  <c r="N248" i="3"/>
  <c r="D249" i="3"/>
  <c r="E249" i="3"/>
  <c r="F249" i="3"/>
  <c r="G249" i="3"/>
  <c r="H249" i="3"/>
  <c r="I249" i="3"/>
  <c r="J249" i="3"/>
  <c r="K249" i="3"/>
  <c r="L249" i="3"/>
  <c r="M249" i="3"/>
  <c r="N249" i="3"/>
  <c r="D250" i="3"/>
  <c r="E250" i="3"/>
  <c r="F250" i="3"/>
  <c r="G250" i="3"/>
  <c r="H250" i="3"/>
  <c r="I250" i="3"/>
  <c r="J250" i="3"/>
  <c r="K250" i="3"/>
  <c r="L250" i="3"/>
  <c r="M250" i="3"/>
  <c r="N250" i="3"/>
  <c r="D251" i="3"/>
  <c r="E251" i="3"/>
  <c r="F251" i="3"/>
  <c r="G251" i="3"/>
  <c r="H251" i="3"/>
  <c r="I251" i="3"/>
  <c r="J251" i="3"/>
  <c r="K251" i="3"/>
  <c r="L251" i="3"/>
  <c r="M251" i="3"/>
  <c r="N251" i="3"/>
  <c r="D252" i="3"/>
  <c r="E252" i="3"/>
  <c r="F252" i="3"/>
  <c r="G252" i="3"/>
  <c r="H252" i="3"/>
  <c r="I252" i="3"/>
  <c r="J252" i="3"/>
  <c r="K252" i="3"/>
  <c r="L252" i="3"/>
  <c r="M252" i="3"/>
  <c r="N252" i="3"/>
  <c r="D253" i="3"/>
  <c r="E253" i="3"/>
  <c r="F253" i="3"/>
  <c r="G253" i="3"/>
  <c r="H253" i="3"/>
  <c r="I253" i="3"/>
  <c r="J253" i="3"/>
  <c r="K253" i="3"/>
  <c r="L253" i="3"/>
  <c r="M253" i="3"/>
  <c r="N253" i="3"/>
  <c r="D254" i="3"/>
  <c r="E254" i="3"/>
  <c r="F254" i="3"/>
  <c r="G254" i="3"/>
  <c r="H254" i="3"/>
  <c r="I254" i="3"/>
  <c r="J254" i="3"/>
  <c r="K254" i="3"/>
  <c r="L254" i="3"/>
  <c r="M254" i="3"/>
  <c r="N254" i="3"/>
  <c r="D255" i="3"/>
  <c r="E255" i="3"/>
  <c r="F255" i="3"/>
  <c r="G255" i="3"/>
  <c r="H255" i="3"/>
  <c r="I255" i="3"/>
  <c r="J255" i="3"/>
  <c r="K255" i="3"/>
  <c r="L255" i="3"/>
  <c r="M255" i="3"/>
  <c r="N255" i="3"/>
  <c r="D256" i="3"/>
  <c r="E256" i="3"/>
  <c r="F256" i="3"/>
  <c r="G256" i="3"/>
  <c r="H256" i="3"/>
  <c r="I256" i="3"/>
  <c r="J256" i="3"/>
  <c r="K256" i="3"/>
  <c r="L256" i="3"/>
  <c r="M256" i="3"/>
  <c r="N256" i="3"/>
  <c r="D257" i="3"/>
  <c r="E257" i="3"/>
  <c r="F257" i="3"/>
  <c r="G257" i="3"/>
  <c r="H257" i="3"/>
  <c r="I257" i="3"/>
  <c r="J257" i="3"/>
  <c r="K257" i="3"/>
  <c r="L257" i="3"/>
  <c r="M257" i="3"/>
  <c r="N257" i="3"/>
  <c r="D258" i="3"/>
  <c r="E258" i="3"/>
  <c r="F258" i="3"/>
  <c r="G258" i="3"/>
  <c r="H258" i="3"/>
  <c r="I258" i="3"/>
  <c r="J258" i="3"/>
  <c r="K258" i="3"/>
  <c r="L258" i="3"/>
  <c r="M258" i="3"/>
  <c r="N258" i="3"/>
  <c r="D259" i="3"/>
  <c r="E259" i="3"/>
  <c r="F259" i="3"/>
  <c r="G259" i="3"/>
  <c r="H259" i="3"/>
  <c r="I259" i="3"/>
  <c r="J259" i="3"/>
  <c r="K259" i="3"/>
  <c r="L259" i="3"/>
  <c r="M259" i="3"/>
  <c r="N259" i="3"/>
  <c r="D260" i="3"/>
  <c r="E260" i="3"/>
  <c r="F260" i="3"/>
  <c r="G260" i="3"/>
  <c r="H260" i="3"/>
  <c r="I260" i="3"/>
  <c r="J260" i="3"/>
  <c r="K260" i="3"/>
  <c r="L260" i="3"/>
  <c r="M260" i="3"/>
  <c r="N260" i="3"/>
  <c r="D261" i="3"/>
  <c r="E261" i="3"/>
  <c r="F261" i="3"/>
  <c r="G261" i="3"/>
  <c r="H261" i="3"/>
  <c r="I261" i="3"/>
  <c r="J261" i="3"/>
  <c r="K261" i="3"/>
  <c r="L261" i="3"/>
  <c r="M261" i="3"/>
  <c r="N261" i="3"/>
  <c r="D262" i="3"/>
  <c r="E262" i="3"/>
  <c r="F262" i="3"/>
  <c r="G262" i="3"/>
  <c r="H262" i="3"/>
  <c r="I262" i="3"/>
  <c r="J262" i="3"/>
  <c r="K262" i="3"/>
  <c r="L262" i="3"/>
  <c r="M262" i="3"/>
  <c r="N262" i="3"/>
  <c r="D263" i="3"/>
  <c r="E263" i="3"/>
  <c r="F263" i="3"/>
  <c r="G263" i="3"/>
  <c r="H263" i="3"/>
  <c r="I263" i="3"/>
  <c r="J263" i="3"/>
  <c r="K263" i="3"/>
  <c r="L263" i="3"/>
  <c r="M263" i="3"/>
  <c r="N263" i="3"/>
  <c r="D264" i="3"/>
  <c r="E264" i="3"/>
  <c r="F264" i="3"/>
  <c r="G264" i="3"/>
  <c r="H264" i="3"/>
  <c r="I264" i="3"/>
  <c r="J264" i="3"/>
  <c r="K264" i="3"/>
  <c r="L264" i="3"/>
  <c r="M264" i="3"/>
  <c r="N264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D218" i="3"/>
  <c r="E218" i="3"/>
  <c r="F218" i="3"/>
  <c r="G218" i="3"/>
  <c r="H218" i="3"/>
  <c r="I218" i="3"/>
  <c r="J218" i="3"/>
  <c r="K218" i="3"/>
  <c r="L218" i="3"/>
  <c r="M218" i="3"/>
  <c r="N218" i="3"/>
  <c r="D219" i="3"/>
  <c r="E219" i="3"/>
  <c r="F219" i="3"/>
  <c r="G219" i="3"/>
  <c r="H219" i="3"/>
  <c r="I219" i="3"/>
  <c r="J219" i="3"/>
  <c r="K219" i="3"/>
  <c r="L219" i="3"/>
  <c r="M219" i="3"/>
  <c r="N219" i="3"/>
  <c r="D220" i="3"/>
  <c r="E220" i="3"/>
  <c r="F220" i="3"/>
  <c r="G220" i="3"/>
  <c r="H220" i="3"/>
  <c r="I220" i="3"/>
  <c r="J220" i="3"/>
  <c r="K220" i="3"/>
  <c r="L220" i="3"/>
  <c r="M220" i="3"/>
  <c r="N220" i="3"/>
  <c r="D221" i="3"/>
  <c r="E221" i="3"/>
  <c r="F221" i="3"/>
  <c r="G221" i="3"/>
  <c r="H221" i="3"/>
  <c r="I221" i="3"/>
  <c r="J221" i="3"/>
  <c r="K221" i="3"/>
  <c r="L221" i="3"/>
  <c r="M221" i="3"/>
  <c r="N221" i="3"/>
  <c r="D222" i="3"/>
  <c r="E222" i="3"/>
  <c r="F222" i="3"/>
  <c r="G222" i="3"/>
  <c r="H222" i="3"/>
  <c r="I222" i="3"/>
  <c r="J222" i="3"/>
  <c r="K222" i="3"/>
  <c r="L222" i="3"/>
  <c r="M222" i="3"/>
  <c r="N222" i="3"/>
  <c r="D223" i="3"/>
  <c r="E223" i="3"/>
  <c r="F223" i="3"/>
  <c r="G223" i="3"/>
  <c r="H223" i="3"/>
  <c r="I223" i="3"/>
  <c r="J223" i="3"/>
  <c r="K223" i="3"/>
  <c r="L223" i="3"/>
  <c r="M223" i="3"/>
  <c r="N223" i="3"/>
  <c r="D224" i="3"/>
  <c r="E224" i="3"/>
  <c r="F224" i="3"/>
  <c r="G224" i="3"/>
  <c r="H224" i="3"/>
  <c r="I224" i="3"/>
  <c r="J224" i="3"/>
  <c r="K224" i="3"/>
  <c r="L224" i="3"/>
  <c r="M224" i="3"/>
  <c r="N224" i="3"/>
  <c r="D225" i="3"/>
  <c r="E225" i="3"/>
  <c r="F225" i="3"/>
  <c r="G225" i="3"/>
  <c r="H225" i="3"/>
  <c r="I225" i="3"/>
  <c r="J225" i="3"/>
  <c r="K225" i="3"/>
  <c r="L225" i="3"/>
  <c r="M225" i="3"/>
  <c r="N225" i="3"/>
  <c r="D226" i="3"/>
  <c r="E226" i="3"/>
  <c r="F226" i="3"/>
  <c r="G226" i="3"/>
  <c r="H226" i="3"/>
  <c r="I226" i="3"/>
  <c r="J226" i="3"/>
  <c r="K226" i="3"/>
  <c r="L226" i="3"/>
  <c r="M226" i="3"/>
  <c r="N226" i="3"/>
  <c r="D227" i="3"/>
  <c r="E227" i="3"/>
  <c r="F227" i="3"/>
  <c r="G227" i="3"/>
  <c r="H227" i="3"/>
  <c r="I227" i="3"/>
  <c r="J227" i="3"/>
  <c r="K227" i="3"/>
  <c r="L227" i="3"/>
  <c r="M227" i="3"/>
  <c r="N227" i="3"/>
  <c r="D228" i="3"/>
  <c r="E228" i="3"/>
  <c r="F228" i="3"/>
  <c r="G228" i="3"/>
  <c r="H228" i="3"/>
  <c r="I228" i="3"/>
  <c r="J228" i="3"/>
  <c r="K228" i="3"/>
  <c r="L228" i="3"/>
  <c r="M228" i="3"/>
  <c r="N228" i="3"/>
  <c r="D229" i="3"/>
  <c r="E229" i="3"/>
  <c r="F229" i="3"/>
  <c r="G229" i="3"/>
  <c r="H229" i="3"/>
  <c r="I229" i="3"/>
  <c r="J229" i="3"/>
  <c r="K229" i="3"/>
  <c r="L229" i="3"/>
  <c r="M229" i="3"/>
  <c r="N229" i="3"/>
  <c r="D230" i="3"/>
  <c r="E230" i="3"/>
  <c r="F230" i="3"/>
  <c r="G230" i="3"/>
  <c r="H230" i="3"/>
  <c r="I230" i="3"/>
  <c r="J230" i="3"/>
  <c r="K230" i="3"/>
  <c r="L230" i="3"/>
  <c r="M230" i="3"/>
  <c r="N230" i="3"/>
  <c r="D231" i="3"/>
  <c r="E231" i="3"/>
  <c r="F231" i="3"/>
  <c r="G231" i="3"/>
  <c r="H231" i="3"/>
  <c r="I231" i="3"/>
  <c r="J231" i="3"/>
  <c r="K231" i="3"/>
  <c r="L231" i="3"/>
  <c r="M231" i="3"/>
  <c r="N231" i="3"/>
  <c r="D232" i="3"/>
  <c r="E232" i="3"/>
  <c r="F232" i="3"/>
  <c r="G232" i="3"/>
  <c r="H232" i="3"/>
  <c r="I232" i="3"/>
  <c r="J232" i="3"/>
  <c r="K232" i="3"/>
  <c r="L232" i="3"/>
  <c r="M232" i="3"/>
  <c r="N232" i="3"/>
  <c r="D233" i="3"/>
  <c r="E233" i="3"/>
  <c r="F233" i="3"/>
  <c r="G233" i="3"/>
  <c r="H233" i="3"/>
  <c r="I233" i="3"/>
  <c r="J233" i="3"/>
  <c r="K233" i="3"/>
  <c r="L233" i="3"/>
  <c r="M233" i="3"/>
  <c r="N233" i="3"/>
  <c r="D234" i="3"/>
  <c r="E234" i="3"/>
  <c r="F234" i="3"/>
  <c r="G234" i="3"/>
  <c r="H234" i="3"/>
  <c r="I234" i="3"/>
  <c r="J234" i="3"/>
  <c r="K234" i="3"/>
  <c r="L234" i="3"/>
  <c r="M234" i="3"/>
  <c r="N234" i="3"/>
  <c r="D235" i="3"/>
  <c r="E235" i="3"/>
  <c r="F235" i="3"/>
  <c r="G235" i="3"/>
  <c r="H235" i="3"/>
  <c r="I235" i="3"/>
  <c r="J235" i="3"/>
  <c r="K235" i="3"/>
  <c r="L235" i="3"/>
  <c r="M235" i="3"/>
  <c r="N235" i="3"/>
  <c r="D236" i="3"/>
  <c r="E236" i="3"/>
  <c r="F236" i="3"/>
  <c r="G236" i="3"/>
  <c r="H236" i="3"/>
  <c r="I236" i="3"/>
  <c r="J236" i="3"/>
  <c r="K236" i="3"/>
  <c r="L236" i="3"/>
  <c r="M236" i="3"/>
  <c r="N236" i="3"/>
  <c r="D237" i="3"/>
  <c r="E237" i="3"/>
  <c r="F237" i="3"/>
  <c r="G237" i="3"/>
  <c r="H237" i="3"/>
  <c r="I237" i="3"/>
  <c r="J237" i="3"/>
  <c r="K237" i="3"/>
  <c r="L237" i="3"/>
  <c r="M237" i="3"/>
  <c r="N237" i="3"/>
  <c r="D238" i="3"/>
  <c r="E238" i="3"/>
  <c r="F238" i="3"/>
  <c r="G238" i="3"/>
  <c r="H238" i="3"/>
  <c r="I238" i="3"/>
  <c r="J238" i="3"/>
  <c r="K238" i="3"/>
  <c r="L238" i="3"/>
  <c r="M238" i="3"/>
  <c r="N238" i="3"/>
  <c r="D239" i="3"/>
  <c r="E239" i="3"/>
  <c r="F239" i="3"/>
  <c r="G239" i="3"/>
  <c r="H239" i="3"/>
  <c r="I239" i="3"/>
  <c r="J239" i="3"/>
  <c r="K239" i="3"/>
  <c r="L239" i="3"/>
  <c r="M239" i="3"/>
  <c r="N239" i="3"/>
  <c r="D240" i="3"/>
  <c r="E240" i="3"/>
  <c r="F240" i="3"/>
  <c r="G240" i="3"/>
  <c r="H240" i="3"/>
  <c r="I240" i="3"/>
  <c r="J240" i="3"/>
  <c r="K240" i="3"/>
  <c r="L240" i="3"/>
  <c r="M240" i="3"/>
  <c r="N240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18" i="3"/>
  <c r="D195" i="3"/>
  <c r="E195" i="3"/>
  <c r="F195" i="3"/>
  <c r="G195" i="3"/>
  <c r="H195" i="3"/>
  <c r="I195" i="3"/>
  <c r="J195" i="3"/>
  <c r="K195" i="3"/>
  <c r="L195" i="3"/>
  <c r="M195" i="3"/>
  <c r="N195" i="3"/>
  <c r="D196" i="3"/>
  <c r="E196" i="3"/>
  <c r="F196" i="3"/>
  <c r="G196" i="3"/>
  <c r="H196" i="3"/>
  <c r="I196" i="3"/>
  <c r="J196" i="3"/>
  <c r="K196" i="3"/>
  <c r="L196" i="3"/>
  <c r="M196" i="3"/>
  <c r="N196" i="3"/>
  <c r="D197" i="3"/>
  <c r="E197" i="3"/>
  <c r="F197" i="3"/>
  <c r="G197" i="3"/>
  <c r="H197" i="3"/>
  <c r="I197" i="3"/>
  <c r="J197" i="3"/>
  <c r="K197" i="3"/>
  <c r="L197" i="3"/>
  <c r="M197" i="3"/>
  <c r="N197" i="3"/>
  <c r="D198" i="3"/>
  <c r="E198" i="3"/>
  <c r="F198" i="3"/>
  <c r="G198" i="3"/>
  <c r="H198" i="3"/>
  <c r="I198" i="3"/>
  <c r="J198" i="3"/>
  <c r="K198" i="3"/>
  <c r="L198" i="3"/>
  <c r="M198" i="3"/>
  <c r="N198" i="3"/>
  <c r="D199" i="3"/>
  <c r="E199" i="3"/>
  <c r="F199" i="3"/>
  <c r="G199" i="3"/>
  <c r="H199" i="3"/>
  <c r="I199" i="3"/>
  <c r="J199" i="3"/>
  <c r="K199" i="3"/>
  <c r="L199" i="3"/>
  <c r="M199" i="3"/>
  <c r="N199" i="3"/>
  <c r="D200" i="3"/>
  <c r="E200" i="3"/>
  <c r="F200" i="3"/>
  <c r="G200" i="3"/>
  <c r="H200" i="3"/>
  <c r="I200" i="3"/>
  <c r="J200" i="3"/>
  <c r="K200" i="3"/>
  <c r="L200" i="3"/>
  <c r="M200" i="3"/>
  <c r="N200" i="3"/>
  <c r="D201" i="3"/>
  <c r="E201" i="3"/>
  <c r="F201" i="3"/>
  <c r="G201" i="3"/>
  <c r="H201" i="3"/>
  <c r="I201" i="3"/>
  <c r="J201" i="3"/>
  <c r="K201" i="3"/>
  <c r="L201" i="3"/>
  <c r="M201" i="3"/>
  <c r="N201" i="3"/>
  <c r="D202" i="3"/>
  <c r="E202" i="3"/>
  <c r="F202" i="3"/>
  <c r="G202" i="3"/>
  <c r="H202" i="3"/>
  <c r="I202" i="3"/>
  <c r="J202" i="3"/>
  <c r="K202" i="3"/>
  <c r="L202" i="3"/>
  <c r="M202" i="3"/>
  <c r="N202" i="3"/>
  <c r="D203" i="3"/>
  <c r="E203" i="3"/>
  <c r="F203" i="3"/>
  <c r="G203" i="3"/>
  <c r="H203" i="3"/>
  <c r="I203" i="3"/>
  <c r="J203" i="3"/>
  <c r="K203" i="3"/>
  <c r="L203" i="3"/>
  <c r="M203" i="3"/>
  <c r="N203" i="3"/>
  <c r="D204" i="3"/>
  <c r="E204" i="3"/>
  <c r="F204" i="3"/>
  <c r="G204" i="3"/>
  <c r="H204" i="3"/>
  <c r="I204" i="3"/>
  <c r="J204" i="3"/>
  <c r="K204" i="3"/>
  <c r="L204" i="3"/>
  <c r="M204" i="3"/>
  <c r="N204" i="3"/>
  <c r="D205" i="3"/>
  <c r="E205" i="3"/>
  <c r="F205" i="3"/>
  <c r="G205" i="3"/>
  <c r="H205" i="3"/>
  <c r="I205" i="3"/>
  <c r="J205" i="3"/>
  <c r="K205" i="3"/>
  <c r="L205" i="3"/>
  <c r="M205" i="3"/>
  <c r="N205" i="3"/>
  <c r="D206" i="3"/>
  <c r="E206" i="3"/>
  <c r="F206" i="3"/>
  <c r="G206" i="3"/>
  <c r="H206" i="3"/>
  <c r="I206" i="3"/>
  <c r="J206" i="3"/>
  <c r="K206" i="3"/>
  <c r="L206" i="3"/>
  <c r="M206" i="3"/>
  <c r="N206" i="3"/>
  <c r="D207" i="3"/>
  <c r="E207" i="3"/>
  <c r="F207" i="3"/>
  <c r="G207" i="3"/>
  <c r="H207" i="3"/>
  <c r="I207" i="3"/>
  <c r="J207" i="3"/>
  <c r="K207" i="3"/>
  <c r="L207" i="3"/>
  <c r="M207" i="3"/>
  <c r="N207" i="3"/>
  <c r="D208" i="3"/>
  <c r="E208" i="3"/>
  <c r="F208" i="3"/>
  <c r="G208" i="3"/>
  <c r="H208" i="3"/>
  <c r="I208" i="3"/>
  <c r="J208" i="3"/>
  <c r="K208" i="3"/>
  <c r="L208" i="3"/>
  <c r="M208" i="3"/>
  <c r="N208" i="3"/>
  <c r="D209" i="3"/>
  <c r="E209" i="3"/>
  <c r="F209" i="3"/>
  <c r="G209" i="3"/>
  <c r="H209" i="3"/>
  <c r="I209" i="3"/>
  <c r="J209" i="3"/>
  <c r="K209" i="3"/>
  <c r="L209" i="3"/>
  <c r="M209" i="3"/>
  <c r="N209" i="3"/>
  <c r="D210" i="3"/>
  <c r="E210" i="3"/>
  <c r="F210" i="3"/>
  <c r="G210" i="3"/>
  <c r="H210" i="3"/>
  <c r="I210" i="3"/>
  <c r="J210" i="3"/>
  <c r="K210" i="3"/>
  <c r="L210" i="3"/>
  <c r="M210" i="3"/>
  <c r="N210" i="3"/>
  <c r="D211" i="3"/>
  <c r="E211" i="3"/>
  <c r="F211" i="3"/>
  <c r="G211" i="3"/>
  <c r="H211" i="3"/>
  <c r="I211" i="3"/>
  <c r="J211" i="3"/>
  <c r="K211" i="3"/>
  <c r="L211" i="3"/>
  <c r="M211" i="3"/>
  <c r="N211" i="3"/>
  <c r="D212" i="3"/>
  <c r="E212" i="3"/>
  <c r="F212" i="3"/>
  <c r="G212" i="3"/>
  <c r="H212" i="3"/>
  <c r="I212" i="3"/>
  <c r="J212" i="3"/>
  <c r="K212" i="3"/>
  <c r="L212" i="3"/>
  <c r="M212" i="3"/>
  <c r="N212" i="3"/>
  <c r="D213" i="3"/>
  <c r="E213" i="3"/>
  <c r="F213" i="3"/>
  <c r="G213" i="3"/>
  <c r="H213" i="3"/>
  <c r="I213" i="3"/>
  <c r="J213" i="3"/>
  <c r="K213" i="3"/>
  <c r="L213" i="3"/>
  <c r="M213" i="3"/>
  <c r="N213" i="3"/>
  <c r="D214" i="3"/>
  <c r="E214" i="3"/>
  <c r="F214" i="3"/>
  <c r="G214" i="3"/>
  <c r="H214" i="3"/>
  <c r="I214" i="3"/>
  <c r="J214" i="3"/>
  <c r="K214" i="3"/>
  <c r="L214" i="3"/>
  <c r="M214" i="3"/>
  <c r="N214" i="3"/>
  <c r="D215" i="3"/>
  <c r="E215" i="3"/>
  <c r="F215" i="3"/>
  <c r="G215" i="3"/>
  <c r="H215" i="3"/>
  <c r="I215" i="3"/>
  <c r="J215" i="3"/>
  <c r="K215" i="3"/>
  <c r="L215" i="3"/>
  <c r="M215" i="3"/>
  <c r="N21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195" i="3"/>
  <c r="T172" i="3"/>
  <c r="U172" i="3"/>
  <c r="V172" i="3"/>
  <c r="D168" i="3"/>
  <c r="E168" i="3"/>
  <c r="F168" i="3"/>
  <c r="G168" i="3"/>
  <c r="H168" i="3"/>
  <c r="I168" i="3"/>
  <c r="J168" i="3"/>
  <c r="K168" i="3"/>
  <c r="L168" i="3"/>
  <c r="M168" i="3"/>
  <c r="N168" i="3"/>
  <c r="D169" i="3"/>
  <c r="E169" i="3"/>
  <c r="F169" i="3"/>
  <c r="G169" i="3"/>
  <c r="H169" i="3"/>
  <c r="I169" i="3"/>
  <c r="J169" i="3"/>
  <c r="K169" i="3"/>
  <c r="L169" i="3"/>
  <c r="M169" i="3"/>
  <c r="N169" i="3"/>
  <c r="D170" i="3"/>
  <c r="E170" i="3"/>
  <c r="F170" i="3"/>
  <c r="G170" i="3"/>
  <c r="H170" i="3"/>
  <c r="I170" i="3"/>
  <c r="J170" i="3"/>
  <c r="K170" i="3"/>
  <c r="L170" i="3"/>
  <c r="M170" i="3"/>
  <c r="N170" i="3"/>
  <c r="D171" i="3"/>
  <c r="E171" i="3"/>
  <c r="F171" i="3"/>
  <c r="G171" i="3"/>
  <c r="H171" i="3"/>
  <c r="I171" i="3"/>
  <c r="J171" i="3"/>
  <c r="K171" i="3"/>
  <c r="L171" i="3"/>
  <c r="M171" i="3"/>
  <c r="Z171" i="3" s="1"/>
  <c r="N171" i="3"/>
  <c r="D172" i="3"/>
  <c r="E172" i="3"/>
  <c r="F172" i="3"/>
  <c r="G172" i="3"/>
  <c r="H172" i="3"/>
  <c r="I172" i="3"/>
  <c r="J172" i="3"/>
  <c r="K172" i="3"/>
  <c r="L172" i="3"/>
  <c r="M172" i="3"/>
  <c r="X172" i="3" s="1"/>
  <c r="N172" i="3"/>
  <c r="D173" i="3"/>
  <c r="E173" i="3"/>
  <c r="F173" i="3"/>
  <c r="G173" i="3"/>
  <c r="H173" i="3"/>
  <c r="I173" i="3"/>
  <c r="J173" i="3"/>
  <c r="K173" i="3"/>
  <c r="L173" i="3"/>
  <c r="M173" i="3"/>
  <c r="N173" i="3"/>
  <c r="D174" i="3"/>
  <c r="E174" i="3"/>
  <c r="F174" i="3"/>
  <c r="G174" i="3"/>
  <c r="H174" i="3"/>
  <c r="I174" i="3"/>
  <c r="J174" i="3"/>
  <c r="K174" i="3"/>
  <c r="L174" i="3"/>
  <c r="M174" i="3"/>
  <c r="N174" i="3"/>
  <c r="D175" i="3"/>
  <c r="E175" i="3"/>
  <c r="F175" i="3"/>
  <c r="G175" i="3"/>
  <c r="H175" i="3"/>
  <c r="I175" i="3"/>
  <c r="J175" i="3"/>
  <c r="K175" i="3"/>
  <c r="L175" i="3"/>
  <c r="M175" i="3"/>
  <c r="N175" i="3"/>
  <c r="D176" i="3"/>
  <c r="E176" i="3"/>
  <c r="F176" i="3"/>
  <c r="G176" i="3"/>
  <c r="H176" i="3"/>
  <c r="I176" i="3"/>
  <c r="J176" i="3"/>
  <c r="K176" i="3"/>
  <c r="L176" i="3"/>
  <c r="M176" i="3"/>
  <c r="N176" i="3"/>
  <c r="D177" i="3"/>
  <c r="E177" i="3"/>
  <c r="F177" i="3"/>
  <c r="G177" i="3"/>
  <c r="H177" i="3"/>
  <c r="I177" i="3"/>
  <c r="J177" i="3"/>
  <c r="K177" i="3"/>
  <c r="L177" i="3"/>
  <c r="M177" i="3"/>
  <c r="N177" i="3"/>
  <c r="D178" i="3"/>
  <c r="E178" i="3"/>
  <c r="F178" i="3"/>
  <c r="G178" i="3"/>
  <c r="H178" i="3"/>
  <c r="I178" i="3"/>
  <c r="J178" i="3"/>
  <c r="K178" i="3"/>
  <c r="L178" i="3"/>
  <c r="M178" i="3"/>
  <c r="N178" i="3"/>
  <c r="D179" i="3"/>
  <c r="E179" i="3"/>
  <c r="F179" i="3"/>
  <c r="G179" i="3"/>
  <c r="H179" i="3"/>
  <c r="I179" i="3"/>
  <c r="J179" i="3"/>
  <c r="K179" i="3"/>
  <c r="L179" i="3"/>
  <c r="M179" i="3"/>
  <c r="N179" i="3"/>
  <c r="D180" i="3"/>
  <c r="E180" i="3"/>
  <c r="F180" i="3"/>
  <c r="G180" i="3"/>
  <c r="H180" i="3"/>
  <c r="I180" i="3"/>
  <c r="J180" i="3"/>
  <c r="K180" i="3"/>
  <c r="L180" i="3"/>
  <c r="M180" i="3"/>
  <c r="N180" i="3"/>
  <c r="D181" i="3"/>
  <c r="E181" i="3"/>
  <c r="F181" i="3"/>
  <c r="G181" i="3"/>
  <c r="H181" i="3"/>
  <c r="I181" i="3"/>
  <c r="J181" i="3"/>
  <c r="K181" i="3"/>
  <c r="L181" i="3"/>
  <c r="M181" i="3"/>
  <c r="N181" i="3"/>
  <c r="D182" i="3"/>
  <c r="E182" i="3"/>
  <c r="F182" i="3"/>
  <c r="G182" i="3"/>
  <c r="H182" i="3"/>
  <c r="I182" i="3"/>
  <c r="J182" i="3"/>
  <c r="K182" i="3"/>
  <c r="L182" i="3"/>
  <c r="M182" i="3"/>
  <c r="N182" i="3"/>
  <c r="D183" i="3"/>
  <c r="E183" i="3"/>
  <c r="F183" i="3"/>
  <c r="G183" i="3"/>
  <c r="H183" i="3"/>
  <c r="I183" i="3"/>
  <c r="J183" i="3"/>
  <c r="K183" i="3"/>
  <c r="L183" i="3"/>
  <c r="M183" i="3"/>
  <c r="N183" i="3"/>
  <c r="D184" i="3"/>
  <c r="E184" i="3"/>
  <c r="F184" i="3"/>
  <c r="G184" i="3"/>
  <c r="H184" i="3"/>
  <c r="I184" i="3"/>
  <c r="J184" i="3"/>
  <c r="K184" i="3"/>
  <c r="L184" i="3"/>
  <c r="M184" i="3"/>
  <c r="N184" i="3"/>
  <c r="D185" i="3"/>
  <c r="E185" i="3"/>
  <c r="F185" i="3"/>
  <c r="G185" i="3"/>
  <c r="H185" i="3"/>
  <c r="I185" i="3"/>
  <c r="J185" i="3"/>
  <c r="K185" i="3"/>
  <c r="L185" i="3"/>
  <c r="M185" i="3"/>
  <c r="N185" i="3"/>
  <c r="D186" i="3"/>
  <c r="E186" i="3"/>
  <c r="F186" i="3"/>
  <c r="G186" i="3"/>
  <c r="H186" i="3"/>
  <c r="I186" i="3"/>
  <c r="J186" i="3"/>
  <c r="K186" i="3"/>
  <c r="L186" i="3"/>
  <c r="M186" i="3"/>
  <c r="N186" i="3"/>
  <c r="D187" i="3"/>
  <c r="E187" i="3"/>
  <c r="F187" i="3"/>
  <c r="G187" i="3"/>
  <c r="H187" i="3"/>
  <c r="I187" i="3"/>
  <c r="J187" i="3"/>
  <c r="K187" i="3"/>
  <c r="L187" i="3"/>
  <c r="M187" i="3"/>
  <c r="N187" i="3"/>
  <c r="D188" i="3"/>
  <c r="E188" i="3"/>
  <c r="F188" i="3"/>
  <c r="G188" i="3"/>
  <c r="H188" i="3"/>
  <c r="I188" i="3"/>
  <c r="J188" i="3"/>
  <c r="K188" i="3"/>
  <c r="L188" i="3"/>
  <c r="M188" i="3"/>
  <c r="N188" i="3"/>
  <c r="D189" i="3"/>
  <c r="E189" i="3"/>
  <c r="F189" i="3"/>
  <c r="G189" i="3"/>
  <c r="H189" i="3"/>
  <c r="I189" i="3"/>
  <c r="J189" i="3"/>
  <c r="K189" i="3"/>
  <c r="L189" i="3"/>
  <c r="M189" i="3"/>
  <c r="N189" i="3"/>
  <c r="D190" i="3"/>
  <c r="E190" i="3"/>
  <c r="F190" i="3"/>
  <c r="G190" i="3"/>
  <c r="H190" i="3"/>
  <c r="I190" i="3"/>
  <c r="J190" i="3"/>
  <c r="K190" i="3"/>
  <c r="L190" i="3"/>
  <c r="M190" i="3"/>
  <c r="N190" i="3"/>
  <c r="D191" i="3"/>
  <c r="E191" i="3"/>
  <c r="F191" i="3"/>
  <c r="G191" i="3"/>
  <c r="H191" i="3"/>
  <c r="I191" i="3"/>
  <c r="J191" i="3"/>
  <c r="K191" i="3"/>
  <c r="L191" i="3"/>
  <c r="M191" i="3"/>
  <c r="N191" i="3"/>
  <c r="D192" i="3"/>
  <c r="E192" i="3"/>
  <c r="F192" i="3"/>
  <c r="G192" i="3"/>
  <c r="H192" i="3"/>
  <c r="I192" i="3"/>
  <c r="J192" i="3"/>
  <c r="K192" i="3"/>
  <c r="L192" i="3"/>
  <c r="M192" i="3"/>
  <c r="N192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D157" i="3"/>
  <c r="E157" i="3"/>
  <c r="F157" i="3"/>
  <c r="G157" i="3"/>
  <c r="H157" i="3"/>
  <c r="I157" i="3"/>
  <c r="J157" i="3"/>
  <c r="K157" i="3"/>
  <c r="L157" i="3"/>
  <c r="M157" i="3"/>
  <c r="X157" i="3" s="1"/>
  <c r="N157" i="3"/>
  <c r="D158" i="3"/>
  <c r="E158" i="3"/>
  <c r="F158" i="3"/>
  <c r="G158" i="3"/>
  <c r="H158" i="3"/>
  <c r="I158" i="3"/>
  <c r="J158" i="3"/>
  <c r="K158" i="3"/>
  <c r="L158" i="3"/>
  <c r="M158" i="3"/>
  <c r="Y158" i="3" s="1"/>
  <c r="N158" i="3"/>
  <c r="D159" i="3"/>
  <c r="E159" i="3"/>
  <c r="F159" i="3"/>
  <c r="G159" i="3"/>
  <c r="H159" i="3"/>
  <c r="I159" i="3"/>
  <c r="J159" i="3"/>
  <c r="K159" i="3"/>
  <c r="L159" i="3"/>
  <c r="M159" i="3"/>
  <c r="Z159" i="3" s="1"/>
  <c r="N159" i="3"/>
  <c r="D160" i="3"/>
  <c r="E160" i="3"/>
  <c r="F160" i="3"/>
  <c r="G160" i="3"/>
  <c r="H160" i="3"/>
  <c r="I160" i="3"/>
  <c r="J160" i="3"/>
  <c r="K160" i="3"/>
  <c r="L160" i="3"/>
  <c r="M160" i="3"/>
  <c r="X160" i="3" s="1"/>
  <c r="N160" i="3"/>
  <c r="D161" i="3"/>
  <c r="E161" i="3"/>
  <c r="F161" i="3"/>
  <c r="G161" i="3"/>
  <c r="H161" i="3"/>
  <c r="I161" i="3"/>
  <c r="J161" i="3"/>
  <c r="K161" i="3"/>
  <c r="L161" i="3"/>
  <c r="M161" i="3"/>
  <c r="X161" i="3" s="1"/>
  <c r="N161" i="3"/>
  <c r="D162" i="3"/>
  <c r="E162" i="3"/>
  <c r="F162" i="3"/>
  <c r="G162" i="3"/>
  <c r="H162" i="3"/>
  <c r="I162" i="3"/>
  <c r="J162" i="3"/>
  <c r="K162" i="3"/>
  <c r="L162" i="3"/>
  <c r="M162" i="3"/>
  <c r="Y162" i="3" s="1"/>
  <c r="N162" i="3"/>
  <c r="D163" i="3"/>
  <c r="E163" i="3"/>
  <c r="F163" i="3"/>
  <c r="G163" i="3"/>
  <c r="H163" i="3"/>
  <c r="I163" i="3"/>
  <c r="J163" i="3"/>
  <c r="K163" i="3"/>
  <c r="L163" i="3"/>
  <c r="M163" i="3"/>
  <c r="Z163" i="3" s="1"/>
  <c r="N163" i="3"/>
  <c r="D164" i="3"/>
  <c r="E164" i="3"/>
  <c r="F164" i="3"/>
  <c r="G164" i="3"/>
  <c r="H164" i="3"/>
  <c r="I164" i="3"/>
  <c r="J164" i="3"/>
  <c r="K164" i="3"/>
  <c r="L164" i="3"/>
  <c r="M164" i="3"/>
  <c r="X164" i="3" s="1"/>
  <c r="N164" i="3"/>
  <c r="D165" i="3"/>
  <c r="E165" i="3"/>
  <c r="F165" i="3"/>
  <c r="G165" i="3"/>
  <c r="H165" i="3"/>
  <c r="I165" i="3"/>
  <c r="J165" i="3"/>
  <c r="K165" i="3"/>
  <c r="L165" i="3"/>
  <c r="M165" i="3"/>
  <c r="X165" i="3" s="1"/>
  <c r="N165" i="3"/>
  <c r="D166" i="3"/>
  <c r="E166" i="3"/>
  <c r="F166" i="3"/>
  <c r="G166" i="3"/>
  <c r="H166" i="3"/>
  <c r="I166" i="3"/>
  <c r="J166" i="3"/>
  <c r="K166" i="3"/>
  <c r="L166" i="3"/>
  <c r="M166" i="3"/>
  <c r="Y166" i="3" s="1"/>
  <c r="N166" i="3"/>
  <c r="D167" i="3"/>
  <c r="E167" i="3"/>
  <c r="F167" i="3"/>
  <c r="G167" i="3"/>
  <c r="H167" i="3"/>
  <c r="I167" i="3"/>
  <c r="J167" i="3"/>
  <c r="K167" i="3"/>
  <c r="L167" i="3"/>
  <c r="M167" i="3"/>
  <c r="Z167" i="3" s="1"/>
  <c r="N167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D136" i="3"/>
  <c r="E136" i="3"/>
  <c r="F136" i="3"/>
  <c r="G136" i="3"/>
  <c r="H136" i="3"/>
  <c r="I136" i="3"/>
  <c r="J136" i="3"/>
  <c r="K136" i="3"/>
  <c r="L136" i="3"/>
  <c r="M136" i="3"/>
  <c r="N136" i="3"/>
  <c r="D137" i="3"/>
  <c r="E137" i="3"/>
  <c r="F137" i="3"/>
  <c r="G137" i="3"/>
  <c r="H137" i="3"/>
  <c r="I137" i="3"/>
  <c r="J137" i="3"/>
  <c r="K137" i="3"/>
  <c r="L137" i="3"/>
  <c r="M137" i="3"/>
  <c r="N137" i="3"/>
  <c r="D138" i="3"/>
  <c r="E138" i="3"/>
  <c r="F138" i="3"/>
  <c r="G138" i="3"/>
  <c r="H138" i="3"/>
  <c r="I138" i="3"/>
  <c r="J138" i="3"/>
  <c r="K138" i="3"/>
  <c r="L138" i="3"/>
  <c r="M138" i="3"/>
  <c r="N138" i="3"/>
  <c r="D139" i="3"/>
  <c r="E139" i="3"/>
  <c r="F139" i="3"/>
  <c r="G139" i="3"/>
  <c r="H139" i="3"/>
  <c r="I139" i="3"/>
  <c r="J139" i="3"/>
  <c r="K139" i="3"/>
  <c r="L139" i="3"/>
  <c r="M139" i="3"/>
  <c r="N139" i="3"/>
  <c r="D140" i="3"/>
  <c r="E140" i="3"/>
  <c r="F140" i="3"/>
  <c r="G140" i="3"/>
  <c r="H140" i="3"/>
  <c r="I140" i="3"/>
  <c r="J140" i="3"/>
  <c r="K140" i="3"/>
  <c r="L140" i="3"/>
  <c r="M140" i="3"/>
  <c r="N140" i="3"/>
  <c r="D141" i="3"/>
  <c r="E141" i="3"/>
  <c r="F141" i="3"/>
  <c r="G141" i="3"/>
  <c r="H141" i="3"/>
  <c r="I141" i="3"/>
  <c r="J141" i="3"/>
  <c r="K141" i="3"/>
  <c r="L141" i="3"/>
  <c r="M141" i="3"/>
  <c r="N141" i="3"/>
  <c r="D142" i="3"/>
  <c r="E142" i="3"/>
  <c r="F142" i="3"/>
  <c r="G142" i="3"/>
  <c r="H142" i="3"/>
  <c r="I142" i="3"/>
  <c r="J142" i="3"/>
  <c r="K142" i="3"/>
  <c r="L142" i="3"/>
  <c r="M142" i="3"/>
  <c r="N142" i="3"/>
  <c r="D143" i="3"/>
  <c r="E143" i="3"/>
  <c r="F143" i="3"/>
  <c r="G143" i="3"/>
  <c r="H143" i="3"/>
  <c r="I143" i="3"/>
  <c r="J143" i="3"/>
  <c r="K143" i="3"/>
  <c r="L143" i="3"/>
  <c r="M143" i="3"/>
  <c r="N143" i="3"/>
  <c r="D144" i="3"/>
  <c r="E144" i="3"/>
  <c r="F144" i="3"/>
  <c r="G144" i="3"/>
  <c r="H144" i="3"/>
  <c r="I144" i="3"/>
  <c r="J144" i="3"/>
  <c r="K144" i="3"/>
  <c r="L144" i="3"/>
  <c r="M144" i="3"/>
  <c r="N144" i="3"/>
  <c r="D145" i="3"/>
  <c r="E145" i="3"/>
  <c r="F145" i="3"/>
  <c r="G145" i="3"/>
  <c r="H145" i="3"/>
  <c r="I145" i="3"/>
  <c r="J145" i="3"/>
  <c r="K145" i="3"/>
  <c r="L145" i="3"/>
  <c r="M145" i="3"/>
  <c r="N145" i="3"/>
  <c r="D146" i="3"/>
  <c r="E146" i="3"/>
  <c r="F146" i="3"/>
  <c r="G146" i="3"/>
  <c r="H146" i="3"/>
  <c r="I146" i="3"/>
  <c r="J146" i="3"/>
  <c r="K146" i="3"/>
  <c r="L146" i="3"/>
  <c r="M146" i="3"/>
  <c r="N146" i="3"/>
  <c r="D147" i="3"/>
  <c r="E147" i="3"/>
  <c r="F147" i="3"/>
  <c r="G147" i="3"/>
  <c r="H147" i="3"/>
  <c r="I147" i="3"/>
  <c r="J147" i="3"/>
  <c r="K147" i="3"/>
  <c r="L147" i="3"/>
  <c r="M147" i="3"/>
  <c r="N147" i="3"/>
  <c r="D148" i="3"/>
  <c r="E148" i="3"/>
  <c r="F148" i="3"/>
  <c r="G148" i="3"/>
  <c r="H148" i="3"/>
  <c r="I148" i="3"/>
  <c r="J148" i="3"/>
  <c r="K148" i="3"/>
  <c r="L148" i="3"/>
  <c r="M148" i="3"/>
  <c r="N148" i="3"/>
  <c r="D149" i="3"/>
  <c r="E149" i="3"/>
  <c r="F149" i="3"/>
  <c r="G149" i="3"/>
  <c r="H149" i="3"/>
  <c r="I149" i="3"/>
  <c r="J149" i="3"/>
  <c r="K149" i="3"/>
  <c r="L149" i="3"/>
  <c r="M149" i="3"/>
  <c r="N149" i="3"/>
  <c r="D150" i="3"/>
  <c r="E150" i="3"/>
  <c r="F150" i="3"/>
  <c r="G150" i="3"/>
  <c r="H150" i="3"/>
  <c r="I150" i="3"/>
  <c r="J150" i="3"/>
  <c r="K150" i="3"/>
  <c r="L150" i="3"/>
  <c r="M150" i="3"/>
  <c r="N150" i="3"/>
  <c r="D151" i="3"/>
  <c r="E151" i="3"/>
  <c r="F151" i="3"/>
  <c r="G151" i="3"/>
  <c r="H151" i="3"/>
  <c r="I151" i="3"/>
  <c r="J151" i="3"/>
  <c r="K151" i="3"/>
  <c r="L151" i="3"/>
  <c r="M151" i="3"/>
  <c r="N151" i="3"/>
  <c r="D152" i="3"/>
  <c r="E152" i="3"/>
  <c r="F152" i="3"/>
  <c r="G152" i="3"/>
  <c r="H152" i="3"/>
  <c r="I152" i="3"/>
  <c r="J152" i="3"/>
  <c r="K152" i="3"/>
  <c r="L152" i="3"/>
  <c r="M152" i="3"/>
  <c r="N152" i="3"/>
  <c r="D153" i="3"/>
  <c r="E153" i="3"/>
  <c r="F153" i="3"/>
  <c r="G153" i="3"/>
  <c r="H153" i="3"/>
  <c r="I153" i="3"/>
  <c r="J153" i="3"/>
  <c r="K153" i="3"/>
  <c r="L153" i="3"/>
  <c r="M153" i="3"/>
  <c r="N153" i="3"/>
  <c r="D154" i="3"/>
  <c r="E154" i="3"/>
  <c r="F154" i="3"/>
  <c r="G154" i="3"/>
  <c r="H154" i="3"/>
  <c r="I154" i="3"/>
  <c r="J154" i="3"/>
  <c r="K154" i="3"/>
  <c r="L154" i="3"/>
  <c r="M154" i="3"/>
  <c r="N154" i="3"/>
  <c r="D155" i="3"/>
  <c r="E155" i="3"/>
  <c r="F155" i="3"/>
  <c r="G155" i="3"/>
  <c r="H155" i="3"/>
  <c r="I155" i="3"/>
  <c r="J155" i="3"/>
  <c r="K155" i="3"/>
  <c r="L155" i="3"/>
  <c r="M155" i="3"/>
  <c r="N155" i="3"/>
  <c r="D156" i="3"/>
  <c r="E156" i="3"/>
  <c r="F156" i="3"/>
  <c r="G156" i="3"/>
  <c r="H156" i="3"/>
  <c r="I156" i="3"/>
  <c r="J156" i="3"/>
  <c r="K156" i="3"/>
  <c r="L156" i="3"/>
  <c r="M156" i="3"/>
  <c r="N15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36" i="3"/>
  <c r="D78" i="3"/>
  <c r="E78" i="3"/>
  <c r="F78" i="3"/>
  <c r="G78" i="3"/>
  <c r="H78" i="3"/>
  <c r="I78" i="3"/>
  <c r="J78" i="3"/>
  <c r="K78" i="3"/>
  <c r="L78" i="3"/>
  <c r="M78" i="3"/>
  <c r="N78" i="3"/>
  <c r="D79" i="3"/>
  <c r="E79" i="3"/>
  <c r="F79" i="3"/>
  <c r="G79" i="3"/>
  <c r="H79" i="3"/>
  <c r="I79" i="3"/>
  <c r="J79" i="3"/>
  <c r="K79" i="3"/>
  <c r="L79" i="3"/>
  <c r="M79" i="3"/>
  <c r="N79" i="3"/>
  <c r="D80" i="3"/>
  <c r="E80" i="3"/>
  <c r="F80" i="3"/>
  <c r="G80" i="3"/>
  <c r="H80" i="3"/>
  <c r="I80" i="3"/>
  <c r="J80" i="3"/>
  <c r="K80" i="3"/>
  <c r="L80" i="3"/>
  <c r="M80" i="3"/>
  <c r="N80" i="3"/>
  <c r="D81" i="3"/>
  <c r="E81" i="3"/>
  <c r="F81" i="3"/>
  <c r="G81" i="3"/>
  <c r="H81" i="3"/>
  <c r="I81" i="3"/>
  <c r="J81" i="3"/>
  <c r="K81" i="3"/>
  <c r="L81" i="3"/>
  <c r="M81" i="3"/>
  <c r="N81" i="3"/>
  <c r="D82" i="3"/>
  <c r="E82" i="3"/>
  <c r="F82" i="3"/>
  <c r="G82" i="3"/>
  <c r="H82" i="3"/>
  <c r="I82" i="3"/>
  <c r="J82" i="3"/>
  <c r="K82" i="3"/>
  <c r="L82" i="3"/>
  <c r="M82" i="3"/>
  <c r="N82" i="3"/>
  <c r="D83" i="3"/>
  <c r="E83" i="3"/>
  <c r="F83" i="3"/>
  <c r="G83" i="3"/>
  <c r="H83" i="3"/>
  <c r="I83" i="3"/>
  <c r="J83" i="3"/>
  <c r="K83" i="3"/>
  <c r="L83" i="3"/>
  <c r="M83" i="3"/>
  <c r="N83" i="3"/>
  <c r="D84" i="3"/>
  <c r="E84" i="3"/>
  <c r="F84" i="3"/>
  <c r="G84" i="3"/>
  <c r="H84" i="3"/>
  <c r="I84" i="3"/>
  <c r="J84" i="3"/>
  <c r="K84" i="3"/>
  <c r="L84" i="3"/>
  <c r="M84" i="3"/>
  <c r="N84" i="3"/>
  <c r="D85" i="3"/>
  <c r="E85" i="3"/>
  <c r="F85" i="3"/>
  <c r="G85" i="3"/>
  <c r="H85" i="3"/>
  <c r="I85" i="3"/>
  <c r="J85" i="3"/>
  <c r="K85" i="3"/>
  <c r="L85" i="3"/>
  <c r="M85" i="3"/>
  <c r="N85" i="3"/>
  <c r="D86" i="3"/>
  <c r="E86" i="3"/>
  <c r="F86" i="3"/>
  <c r="G86" i="3"/>
  <c r="H86" i="3"/>
  <c r="I86" i="3"/>
  <c r="J86" i="3"/>
  <c r="K86" i="3"/>
  <c r="L86" i="3"/>
  <c r="M86" i="3"/>
  <c r="N86" i="3"/>
  <c r="D87" i="3"/>
  <c r="E87" i="3"/>
  <c r="F87" i="3"/>
  <c r="G87" i="3"/>
  <c r="H87" i="3"/>
  <c r="I87" i="3"/>
  <c r="J87" i="3"/>
  <c r="K87" i="3"/>
  <c r="L87" i="3"/>
  <c r="M87" i="3"/>
  <c r="N87" i="3"/>
  <c r="D88" i="3"/>
  <c r="E88" i="3"/>
  <c r="F88" i="3"/>
  <c r="G88" i="3"/>
  <c r="H88" i="3"/>
  <c r="I88" i="3"/>
  <c r="J88" i="3"/>
  <c r="K88" i="3"/>
  <c r="L88" i="3"/>
  <c r="M88" i="3"/>
  <c r="N88" i="3"/>
  <c r="D89" i="3"/>
  <c r="E89" i="3"/>
  <c r="F89" i="3"/>
  <c r="G89" i="3"/>
  <c r="H89" i="3"/>
  <c r="I89" i="3"/>
  <c r="J89" i="3"/>
  <c r="K89" i="3"/>
  <c r="L89" i="3"/>
  <c r="M89" i="3"/>
  <c r="N89" i="3"/>
  <c r="D90" i="3"/>
  <c r="E90" i="3"/>
  <c r="F90" i="3"/>
  <c r="G90" i="3"/>
  <c r="H90" i="3"/>
  <c r="I90" i="3"/>
  <c r="J90" i="3"/>
  <c r="K90" i="3"/>
  <c r="L90" i="3"/>
  <c r="M90" i="3"/>
  <c r="N90" i="3"/>
  <c r="D91" i="3"/>
  <c r="E91" i="3"/>
  <c r="F91" i="3"/>
  <c r="G91" i="3"/>
  <c r="H91" i="3"/>
  <c r="I91" i="3"/>
  <c r="J91" i="3"/>
  <c r="K91" i="3"/>
  <c r="L91" i="3"/>
  <c r="M91" i="3"/>
  <c r="N91" i="3"/>
  <c r="D92" i="3"/>
  <c r="E92" i="3"/>
  <c r="F92" i="3"/>
  <c r="G92" i="3"/>
  <c r="H92" i="3"/>
  <c r="I92" i="3"/>
  <c r="J92" i="3"/>
  <c r="K92" i="3"/>
  <c r="L92" i="3"/>
  <c r="M92" i="3"/>
  <c r="N92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D54" i="3"/>
  <c r="E54" i="3"/>
  <c r="F54" i="3"/>
  <c r="G54" i="3"/>
  <c r="H54" i="3"/>
  <c r="I54" i="3"/>
  <c r="J54" i="3"/>
  <c r="K54" i="3"/>
  <c r="L54" i="3"/>
  <c r="M54" i="3"/>
  <c r="N54" i="3"/>
  <c r="D55" i="3"/>
  <c r="E55" i="3"/>
  <c r="F55" i="3"/>
  <c r="G55" i="3"/>
  <c r="H55" i="3"/>
  <c r="I55" i="3"/>
  <c r="J55" i="3"/>
  <c r="K55" i="3"/>
  <c r="L55" i="3"/>
  <c r="M55" i="3"/>
  <c r="N55" i="3"/>
  <c r="D56" i="3"/>
  <c r="E56" i="3"/>
  <c r="F56" i="3"/>
  <c r="G56" i="3"/>
  <c r="H56" i="3"/>
  <c r="I56" i="3"/>
  <c r="J56" i="3"/>
  <c r="K56" i="3"/>
  <c r="L56" i="3"/>
  <c r="M56" i="3"/>
  <c r="N56" i="3"/>
  <c r="D57" i="3"/>
  <c r="E57" i="3"/>
  <c r="F57" i="3"/>
  <c r="G57" i="3"/>
  <c r="H57" i="3"/>
  <c r="I57" i="3"/>
  <c r="J57" i="3"/>
  <c r="K57" i="3"/>
  <c r="L57" i="3"/>
  <c r="M57" i="3"/>
  <c r="N57" i="3"/>
  <c r="D58" i="3"/>
  <c r="E58" i="3"/>
  <c r="F58" i="3"/>
  <c r="G58" i="3"/>
  <c r="H58" i="3"/>
  <c r="I58" i="3"/>
  <c r="J58" i="3"/>
  <c r="K58" i="3"/>
  <c r="L58" i="3"/>
  <c r="M58" i="3"/>
  <c r="N58" i="3"/>
  <c r="D59" i="3"/>
  <c r="E59" i="3"/>
  <c r="F59" i="3"/>
  <c r="G59" i="3"/>
  <c r="H59" i="3"/>
  <c r="I59" i="3"/>
  <c r="J59" i="3"/>
  <c r="K59" i="3"/>
  <c r="L59" i="3"/>
  <c r="M59" i="3"/>
  <c r="N59" i="3"/>
  <c r="D60" i="3"/>
  <c r="E60" i="3"/>
  <c r="F60" i="3"/>
  <c r="G60" i="3"/>
  <c r="H60" i="3"/>
  <c r="I60" i="3"/>
  <c r="J60" i="3"/>
  <c r="K60" i="3"/>
  <c r="L60" i="3"/>
  <c r="M60" i="3"/>
  <c r="N60" i="3"/>
  <c r="D61" i="3"/>
  <c r="E61" i="3"/>
  <c r="F61" i="3"/>
  <c r="G61" i="3"/>
  <c r="H61" i="3"/>
  <c r="I61" i="3"/>
  <c r="J61" i="3"/>
  <c r="K61" i="3"/>
  <c r="L61" i="3"/>
  <c r="M61" i="3"/>
  <c r="N61" i="3"/>
  <c r="D62" i="3"/>
  <c r="E62" i="3"/>
  <c r="F62" i="3"/>
  <c r="G62" i="3"/>
  <c r="H62" i="3"/>
  <c r="I62" i="3"/>
  <c r="J62" i="3"/>
  <c r="K62" i="3"/>
  <c r="L62" i="3"/>
  <c r="M62" i="3"/>
  <c r="N62" i="3"/>
  <c r="D63" i="3"/>
  <c r="E63" i="3"/>
  <c r="F63" i="3"/>
  <c r="G63" i="3"/>
  <c r="H63" i="3"/>
  <c r="I63" i="3"/>
  <c r="J63" i="3"/>
  <c r="K63" i="3"/>
  <c r="L63" i="3"/>
  <c r="M63" i="3"/>
  <c r="N63" i="3"/>
  <c r="D64" i="3"/>
  <c r="E64" i="3"/>
  <c r="F64" i="3"/>
  <c r="G64" i="3"/>
  <c r="H64" i="3"/>
  <c r="I64" i="3"/>
  <c r="J64" i="3"/>
  <c r="K64" i="3"/>
  <c r="L64" i="3"/>
  <c r="M64" i="3"/>
  <c r="N64" i="3"/>
  <c r="D65" i="3"/>
  <c r="E65" i="3"/>
  <c r="F65" i="3"/>
  <c r="G65" i="3"/>
  <c r="H65" i="3"/>
  <c r="I65" i="3"/>
  <c r="J65" i="3"/>
  <c r="K65" i="3"/>
  <c r="L65" i="3"/>
  <c r="M65" i="3"/>
  <c r="N65" i="3"/>
  <c r="D66" i="3"/>
  <c r="E66" i="3"/>
  <c r="F66" i="3"/>
  <c r="G66" i="3"/>
  <c r="H66" i="3"/>
  <c r="I66" i="3"/>
  <c r="J66" i="3"/>
  <c r="K66" i="3"/>
  <c r="L66" i="3"/>
  <c r="M66" i="3"/>
  <c r="N66" i="3"/>
  <c r="D67" i="3"/>
  <c r="E67" i="3"/>
  <c r="F67" i="3"/>
  <c r="G67" i="3"/>
  <c r="H67" i="3"/>
  <c r="I67" i="3"/>
  <c r="J67" i="3"/>
  <c r="K67" i="3"/>
  <c r="L67" i="3"/>
  <c r="M67" i="3"/>
  <c r="N67" i="3"/>
  <c r="D68" i="3"/>
  <c r="E68" i="3"/>
  <c r="F68" i="3"/>
  <c r="G68" i="3"/>
  <c r="H68" i="3"/>
  <c r="I68" i="3"/>
  <c r="J68" i="3"/>
  <c r="K68" i="3"/>
  <c r="L68" i="3"/>
  <c r="M68" i="3"/>
  <c r="N68" i="3"/>
  <c r="D69" i="3"/>
  <c r="E69" i="3"/>
  <c r="F69" i="3"/>
  <c r="G69" i="3"/>
  <c r="H69" i="3"/>
  <c r="I69" i="3"/>
  <c r="J69" i="3"/>
  <c r="K69" i="3"/>
  <c r="L69" i="3"/>
  <c r="M69" i="3"/>
  <c r="N69" i="3"/>
  <c r="D70" i="3"/>
  <c r="E70" i="3"/>
  <c r="F70" i="3"/>
  <c r="G70" i="3"/>
  <c r="H70" i="3"/>
  <c r="I70" i="3"/>
  <c r="J70" i="3"/>
  <c r="K70" i="3"/>
  <c r="L70" i="3"/>
  <c r="M70" i="3"/>
  <c r="N70" i="3"/>
  <c r="D71" i="3"/>
  <c r="E71" i="3"/>
  <c r="F71" i="3"/>
  <c r="G71" i="3"/>
  <c r="H71" i="3"/>
  <c r="I71" i="3"/>
  <c r="J71" i="3"/>
  <c r="K71" i="3"/>
  <c r="L71" i="3"/>
  <c r="M71" i="3"/>
  <c r="N71" i="3"/>
  <c r="D72" i="3"/>
  <c r="E72" i="3"/>
  <c r="F72" i="3"/>
  <c r="G72" i="3"/>
  <c r="H72" i="3"/>
  <c r="I72" i="3"/>
  <c r="J72" i="3"/>
  <c r="K72" i="3"/>
  <c r="L72" i="3"/>
  <c r="M72" i="3"/>
  <c r="N72" i="3"/>
  <c r="D73" i="3"/>
  <c r="E73" i="3"/>
  <c r="F73" i="3"/>
  <c r="G73" i="3"/>
  <c r="H73" i="3"/>
  <c r="I73" i="3"/>
  <c r="J73" i="3"/>
  <c r="K73" i="3"/>
  <c r="L73" i="3"/>
  <c r="M73" i="3"/>
  <c r="N73" i="3"/>
  <c r="D74" i="3"/>
  <c r="E74" i="3"/>
  <c r="F74" i="3"/>
  <c r="G74" i="3"/>
  <c r="H74" i="3"/>
  <c r="I74" i="3"/>
  <c r="J74" i="3"/>
  <c r="K74" i="3"/>
  <c r="L74" i="3"/>
  <c r="M74" i="3"/>
  <c r="N74" i="3"/>
  <c r="D75" i="3"/>
  <c r="E75" i="3"/>
  <c r="F75" i="3"/>
  <c r="G75" i="3"/>
  <c r="H75" i="3"/>
  <c r="I75" i="3"/>
  <c r="J75" i="3"/>
  <c r="K75" i="3"/>
  <c r="L75" i="3"/>
  <c r="M75" i="3"/>
  <c r="N75" i="3"/>
  <c r="D76" i="3"/>
  <c r="E76" i="3"/>
  <c r="F76" i="3"/>
  <c r="G76" i="3"/>
  <c r="H76" i="3"/>
  <c r="I76" i="3"/>
  <c r="J76" i="3"/>
  <c r="K76" i="3"/>
  <c r="L76" i="3"/>
  <c r="M76" i="3"/>
  <c r="N76" i="3"/>
  <c r="D77" i="3"/>
  <c r="E77" i="3"/>
  <c r="F77" i="3"/>
  <c r="G77" i="3"/>
  <c r="H77" i="3"/>
  <c r="I77" i="3"/>
  <c r="J77" i="3"/>
  <c r="K77" i="3"/>
  <c r="L77" i="3"/>
  <c r="M77" i="3"/>
  <c r="N77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D30" i="3"/>
  <c r="E30" i="3"/>
  <c r="F30" i="3"/>
  <c r="G30" i="3"/>
  <c r="H30" i="3"/>
  <c r="I30" i="3"/>
  <c r="J30" i="3"/>
  <c r="K30" i="3"/>
  <c r="L30" i="3"/>
  <c r="M30" i="3"/>
  <c r="N30" i="3"/>
  <c r="D31" i="3"/>
  <c r="E31" i="3"/>
  <c r="F31" i="3"/>
  <c r="G31" i="3"/>
  <c r="H31" i="3"/>
  <c r="I31" i="3"/>
  <c r="J31" i="3"/>
  <c r="K31" i="3"/>
  <c r="L31" i="3"/>
  <c r="M31" i="3"/>
  <c r="N31" i="3"/>
  <c r="D32" i="3"/>
  <c r="E32" i="3"/>
  <c r="F32" i="3"/>
  <c r="G32" i="3"/>
  <c r="H32" i="3"/>
  <c r="I32" i="3"/>
  <c r="J32" i="3"/>
  <c r="K32" i="3"/>
  <c r="L32" i="3"/>
  <c r="M32" i="3"/>
  <c r="N32" i="3"/>
  <c r="D33" i="3"/>
  <c r="E33" i="3"/>
  <c r="F33" i="3"/>
  <c r="G33" i="3"/>
  <c r="H33" i="3"/>
  <c r="I33" i="3"/>
  <c r="J33" i="3"/>
  <c r="K33" i="3"/>
  <c r="L33" i="3"/>
  <c r="M33" i="3"/>
  <c r="N33" i="3"/>
  <c r="D34" i="3"/>
  <c r="E34" i="3"/>
  <c r="F34" i="3"/>
  <c r="G34" i="3"/>
  <c r="H34" i="3"/>
  <c r="I34" i="3"/>
  <c r="J34" i="3"/>
  <c r="K34" i="3"/>
  <c r="L34" i="3"/>
  <c r="M34" i="3"/>
  <c r="N34" i="3"/>
  <c r="D35" i="3"/>
  <c r="E35" i="3"/>
  <c r="F35" i="3"/>
  <c r="G35" i="3"/>
  <c r="H35" i="3"/>
  <c r="I35" i="3"/>
  <c r="J35" i="3"/>
  <c r="K35" i="3"/>
  <c r="L35" i="3"/>
  <c r="M35" i="3"/>
  <c r="N35" i="3"/>
  <c r="D36" i="3"/>
  <c r="E36" i="3"/>
  <c r="F36" i="3"/>
  <c r="G36" i="3"/>
  <c r="H36" i="3"/>
  <c r="I36" i="3"/>
  <c r="J36" i="3"/>
  <c r="K36" i="3"/>
  <c r="L36" i="3"/>
  <c r="M36" i="3"/>
  <c r="N36" i="3"/>
  <c r="D37" i="3"/>
  <c r="E37" i="3"/>
  <c r="F37" i="3"/>
  <c r="G37" i="3"/>
  <c r="H37" i="3"/>
  <c r="I37" i="3"/>
  <c r="J37" i="3"/>
  <c r="K37" i="3"/>
  <c r="L37" i="3"/>
  <c r="M37" i="3"/>
  <c r="N37" i="3"/>
  <c r="D38" i="3"/>
  <c r="E38" i="3"/>
  <c r="F38" i="3"/>
  <c r="G38" i="3"/>
  <c r="H38" i="3"/>
  <c r="I38" i="3"/>
  <c r="J38" i="3"/>
  <c r="K38" i="3"/>
  <c r="L38" i="3"/>
  <c r="M38" i="3"/>
  <c r="N38" i="3"/>
  <c r="D39" i="3"/>
  <c r="E39" i="3"/>
  <c r="F39" i="3"/>
  <c r="G39" i="3"/>
  <c r="H39" i="3"/>
  <c r="I39" i="3"/>
  <c r="J39" i="3"/>
  <c r="K39" i="3"/>
  <c r="L39" i="3"/>
  <c r="M39" i="3"/>
  <c r="N39" i="3"/>
  <c r="D40" i="3"/>
  <c r="E40" i="3"/>
  <c r="F40" i="3"/>
  <c r="G40" i="3"/>
  <c r="H40" i="3"/>
  <c r="I40" i="3"/>
  <c r="J40" i="3"/>
  <c r="K40" i="3"/>
  <c r="L40" i="3"/>
  <c r="M40" i="3"/>
  <c r="N40" i="3"/>
  <c r="D41" i="3"/>
  <c r="E41" i="3"/>
  <c r="F41" i="3"/>
  <c r="G41" i="3"/>
  <c r="H41" i="3"/>
  <c r="I41" i="3"/>
  <c r="J41" i="3"/>
  <c r="K41" i="3"/>
  <c r="L41" i="3"/>
  <c r="M41" i="3"/>
  <c r="N41" i="3"/>
  <c r="D42" i="3"/>
  <c r="E42" i="3"/>
  <c r="F42" i="3"/>
  <c r="G42" i="3"/>
  <c r="H42" i="3"/>
  <c r="I42" i="3"/>
  <c r="J42" i="3"/>
  <c r="K42" i="3"/>
  <c r="L42" i="3"/>
  <c r="M42" i="3"/>
  <c r="N42" i="3"/>
  <c r="D43" i="3"/>
  <c r="E43" i="3"/>
  <c r="F43" i="3"/>
  <c r="G43" i="3"/>
  <c r="H43" i="3"/>
  <c r="I43" i="3"/>
  <c r="J43" i="3"/>
  <c r="K43" i="3"/>
  <c r="L43" i="3"/>
  <c r="M43" i="3"/>
  <c r="N43" i="3"/>
  <c r="D44" i="3"/>
  <c r="E44" i="3"/>
  <c r="F44" i="3"/>
  <c r="G44" i="3"/>
  <c r="H44" i="3"/>
  <c r="I44" i="3"/>
  <c r="J44" i="3"/>
  <c r="K44" i="3"/>
  <c r="L44" i="3"/>
  <c r="M44" i="3"/>
  <c r="N44" i="3"/>
  <c r="D45" i="3"/>
  <c r="E45" i="3"/>
  <c r="F45" i="3"/>
  <c r="G45" i="3"/>
  <c r="H45" i="3"/>
  <c r="I45" i="3"/>
  <c r="J45" i="3"/>
  <c r="K45" i="3"/>
  <c r="L45" i="3"/>
  <c r="M45" i="3"/>
  <c r="N45" i="3"/>
  <c r="D46" i="3"/>
  <c r="E46" i="3"/>
  <c r="F46" i="3"/>
  <c r="G46" i="3"/>
  <c r="H46" i="3"/>
  <c r="I46" i="3"/>
  <c r="J46" i="3"/>
  <c r="K46" i="3"/>
  <c r="L46" i="3"/>
  <c r="M46" i="3"/>
  <c r="N46" i="3"/>
  <c r="D47" i="3"/>
  <c r="E47" i="3"/>
  <c r="F47" i="3"/>
  <c r="G47" i="3"/>
  <c r="H47" i="3"/>
  <c r="I47" i="3"/>
  <c r="J47" i="3"/>
  <c r="K47" i="3"/>
  <c r="L47" i="3"/>
  <c r="M47" i="3"/>
  <c r="N47" i="3"/>
  <c r="D48" i="3"/>
  <c r="E48" i="3"/>
  <c r="F48" i="3"/>
  <c r="G48" i="3"/>
  <c r="H48" i="3"/>
  <c r="I48" i="3"/>
  <c r="J48" i="3"/>
  <c r="K48" i="3"/>
  <c r="L48" i="3"/>
  <c r="M48" i="3"/>
  <c r="N48" i="3"/>
  <c r="D49" i="3"/>
  <c r="E49" i="3"/>
  <c r="F49" i="3"/>
  <c r="G49" i="3"/>
  <c r="H49" i="3"/>
  <c r="I49" i="3"/>
  <c r="J49" i="3"/>
  <c r="K49" i="3"/>
  <c r="L49" i="3"/>
  <c r="M49" i="3"/>
  <c r="N49" i="3"/>
  <c r="D50" i="3"/>
  <c r="E50" i="3"/>
  <c r="F50" i="3"/>
  <c r="G50" i="3"/>
  <c r="H50" i="3"/>
  <c r="I50" i="3"/>
  <c r="J50" i="3"/>
  <c r="K50" i="3"/>
  <c r="L50" i="3"/>
  <c r="M50" i="3"/>
  <c r="N50" i="3"/>
  <c r="D51" i="3"/>
  <c r="E51" i="3"/>
  <c r="F51" i="3"/>
  <c r="G51" i="3"/>
  <c r="H51" i="3"/>
  <c r="I51" i="3"/>
  <c r="J51" i="3"/>
  <c r="K51" i="3"/>
  <c r="L51" i="3"/>
  <c r="M51" i="3"/>
  <c r="N51" i="3"/>
  <c r="D52" i="3"/>
  <c r="E52" i="3"/>
  <c r="F52" i="3"/>
  <c r="G52" i="3"/>
  <c r="H52" i="3"/>
  <c r="I52" i="3"/>
  <c r="J52" i="3"/>
  <c r="K52" i="3"/>
  <c r="L52" i="3"/>
  <c r="M52" i="3"/>
  <c r="N52" i="3"/>
  <c r="D53" i="3"/>
  <c r="E53" i="3"/>
  <c r="F53" i="3"/>
  <c r="G53" i="3"/>
  <c r="H53" i="3"/>
  <c r="I53" i="3"/>
  <c r="J53" i="3"/>
  <c r="K53" i="3"/>
  <c r="L53" i="3"/>
  <c r="M53" i="3"/>
  <c r="N53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D11" i="3"/>
  <c r="E11" i="3"/>
  <c r="F11" i="3"/>
  <c r="G11" i="3"/>
  <c r="H11" i="3"/>
  <c r="I11" i="3"/>
  <c r="J11" i="3"/>
  <c r="K11" i="3"/>
  <c r="L11" i="3"/>
  <c r="M11" i="3"/>
  <c r="N11" i="3"/>
  <c r="D12" i="3"/>
  <c r="E12" i="3"/>
  <c r="F12" i="3"/>
  <c r="G12" i="3"/>
  <c r="H12" i="3"/>
  <c r="I12" i="3"/>
  <c r="J12" i="3"/>
  <c r="K12" i="3"/>
  <c r="L12" i="3"/>
  <c r="M12" i="3"/>
  <c r="N12" i="3"/>
  <c r="D13" i="3"/>
  <c r="E13" i="3"/>
  <c r="F13" i="3"/>
  <c r="G13" i="3"/>
  <c r="H13" i="3"/>
  <c r="I13" i="3"/>
  <c r="J13" i="3"/>
  <c r="K13" i="3"/>
  <c r="L13" i="3"/>
  <c r="M13" i="3"/>
  <c r="N13" i="3"/>
  <c r="D14" i="3"/>
  <c r="E14" i="3"/>
  <c r="F14" i="3"/>
  <c r="G14" i="3"/>
  <c r="H14" i="3"/>
  <c r="I14" i="3"/>
  <c r="J14" i="3"/>
  <c r="K14" i="3"/>
  <c r="L14" i="3"/>
  <c r="M14" i="3"/>
  <c r="N14" i="3"/>
  <c r="D15" i="3"/>
  <c r="E15" i="3"/>
  <c r="F15" i="3"/>
  <c r="G15" i="3"/>
  <c r="H15" i="3"/>
  <c r="I15" i="3"/>
  <c r="J15" i="3"/>
  <c r="K15" i="3"/>
  <c r="L15" i="3"/>
  <c r="M15" i="3"/>
  <c r="N15" i="3"/>
  <c r="D16" i="3"/>
  <c r="E16" i="3"/>
  <c r="F16" i="3"/>
  <c r="G16" i="3"/>
  <c r="H16" i="3"/>
  <c r="I16" i="3"/>
  <c r="J16" i="3"/>
  <c r="K16" i="3"/>
  <c r="L16" i="3"/>
  <c r="M16" i="3"/>
  <c r="N16" i="3"/>
  <c r="D17" i="3"/>
  <c r="E17" i="3"/>
  <c r="F17" i="3"/>
  <c r="G17" i="3"/>
  <c r="H17" i="3"/>
  <c r="I17" i="3"/>
  <c r="J17" i="3"/>
  <c r="K17" i="3"/>
  <c r="L17" i="3"/>
  <c r="M17" i="3"/>
  <c r="N17" i="3"/>
  <c r="D18" i="3"/>
  <c r="E18" i="3"/>
  <c r="F18" i="3"/>
  <c r="G18" i="3"/>
  <c r="H18" i="3"/>
  <c r="I18" i="3"/>
  <c r="J18" i="3"/>
  <c r="K18" i="3"/>
  <c r="L18" i="3"/>
  <c r="M18" i="3"/>
  <c r="N18" i="3"/>
  <c r="D19" i="3"/>
  <c r="E19" i="3"/>
  <c r="F19" i="3"/>
  <c r="G19" i="3"/>
  <c r="H19" i="3"/>
  <c r="I19" i="3"/>
  <c r="J19" i="3"/>
  <c r="K19" i="3"/>
  <c r="L19" i="3"/>
  <c r="M19" i="3"/>
  <c r="N19" i="3"/>
  <c r="D20" i="3"/>
  <c r="E20" i="3"/>
  <c r="F20" i="3"/>
  <c r="G20" i="3"/>
  <c r="H20" i="3"/>
  <c r="I20" i="3"/>
  <c r="J20" i="3"/>
  <c r="K20" i="3"/>
  <c r="L20" i="3"/>
  <c r="M20" i="3"/>
  <c r="N20" i="3"/>
  <c r="D21" i="3"/>
  <c r="E21" i="3"/>
  <c r="F21" i="3"/>
  <c r="G21" i="3"/>
  <c r="H21" i="3"/>
  <c r="I21" i="3"/>
  <c r="J21" i="3"/>
  <c r="K21" i="3"/>
  <c r="L21" i="3"/>
  <c r="M21" i="3"/>
  <c r="N21" i="3"/>
  <c r="D22" i="3"/>
  <c r="E22" i="3"/>
  <c r="F22" i="3"/>
  <c r="G22" i="3"/>
  <c r="H22" i="3"/>
  <c r="I22" i="3"/>
  <c r="J22" i="3"/>
  <c r="K22" i="3"/>
  <c r="L22" i="3"/>
  <c r="M22" i="3"/>
  <c r="N22" i="3"/>
  <c r="D23" i="3"/>
  <c r="E23" i="3"/>
  <c r="F23" i="3"/>
  <c r="G23" i="3"/>
  <c r="H23" i="3"/>
  <c r="I23" i="3"/>
  <c r="J23" i="3"/>
  <c r="K23" i="3"/>
  <c r="L23" i="3"/>
  <c r="M23" i="3"/>
  <c r="N23" i="3"/>
  <c r="D24" i="3"/>
  <c r="E24" i="3"/>
  <c r="F24" i="3"/>
  <c r="G24" i="3"/>
  <c r="H24" i="3"/>
  <c r="I24" i="3"/>
  <c r="J24" i="3"/>
  <c r="K24" i="3"/>
  <c r="L24" i="3"/>
  <c r="M24" i="3"/>
  <c r="N24" i="3"/>
  <c r="D25" i="3"/>
  <c r="E25" i="3"/>
  <c r="F25" i="3"/>
  <c r="G25" i="3"/>
  <c r="H25" i="3"/>
  <c r="I25" i="3"/>
  <c r="J25" i="3"/>
  <c r="K25" i="3"/>
  <c r="L25" i="3"/>
  <c r="M25" i="3"/>
  <c r="N25" i="3"/>
  <c r="D26" i="3"/>
  <c r="E26" i="3"/>
  <c r="F26" i="3"/>
  <c r="G26" i="3"/>
  <c r="H26" i="3"/>
  <c r="I26" i="3"/>
  <c r="J26" i="3"/>
  <c r="K26" i="3"/>
  <c r="L26" i="3"/>
  <c r="M26" i="3"/>
  <c r="N26" i="3"/>
  <c r="D27" i="3"/>
  <c r="E27" i="3"/>
  <c r="F27" i="3"/>
  <c r="G27" i="3"/>
  <c r="H27" i="3"/>
  <c r="I27" i="3"/>
  <c r="J27" i="3"/>
  <c r="K27" i="3"/>
  <c r="L27" i="3"/>
  <c r="M27" i="3"/>
  <c r="N27" i="3"/>
  <c r="D28" i="3"/>
  <c r="E28" i="3"/>
  <c r="F28" i="3"/>
  <c r="G28" i="3"/>
  <c r="H28" i="3"/>
  <c r="I28" i="3"/>
  <c r="J28" i="3"/>
  <c r="K28" i="3"/>
  <c r="L28" i="3"/>
  <c r="M28" i="3"/>
  <c r="N28" i="3"/>
  <c r="D29" i="3"/>
  <c r="E29" i="3"/>
  <c r="F29" i="3"/>
  <c r="G29" i="3"/>
  <c r="H29" i="3"/>
  <c r="I29" i="3"/>
  <c r="J29" i="3"/>
  <c r="K29" i="3"/>
  <c r="L29" i="3"/>
  <c r="M29" i="3"/>
  <c r="N29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Z330" i="3" l="1"/>
  <c r="X329" i="3"/>
  <c r="X331" i="3"/>
  <c r="Y330" i="3"/>
  <c r="Z331" i="3"/>
  <c r="Z329" i="3"/>
  <c r="Y171" i="3"/>
  <c r="O164" i="3"/>
  <c r="T164" i="3" s="1"/>
  <c r="O160" i="3"/>
  <c r="U160" i="3" s="1"/>
  <c r="X171" i="3"/>
  <c r="X162" i="3"/>
  <c r="Z172" i="3"/>
  <c r="O167" i="3"/>
  <c r="U167" i="3" s="1"/>
  <c r="O163" i="3"/>
  <c r="T163" i="3" s="1"/>
  <c r="O159" i="3"/>
  <c r="V159" i="3" s="1"/>
  <c r="Y167" i="3"/>
  <c r="Y159" i="3"/>
  <c r="Y172" i="3"/>
  <c r="O166" i="3"/>
  <c r="V166" i="3" s="1"/>
  <c r="O162" i="3"/>
  <c r="T162" i="3" s="1"/>
  <c r="O158" i="3"/>
  <c r="U158" i="3" s="1"/>
  <c r="X166" i="3"/>
  <c r="X158" i="3"/>
  <c r="O165" i="3"/>
  <c r="T165" i="3" s="1"/>
  <c r="O161" i="3"/>
  <c r="U161" i="3" s="1"/>
  <c r="O157" i="3"/>
  <c r="U157" i="3" s="1"/>
  <c r="Y163" i="3"/>
  <c r="V164" i="3"/>
  <c r="T161" i="3"/>
  <c r="T160" i="3"/>
  <c r="U159" i="3"/>
  <c r="T158" i="3"/>
  <c r="Z164" i="3"/>
  <c r="X167" i="3"/>
  <c r="Z165" i="3"/>
  <c r="Y164" i="3"/>
  <c r="X163" i="3"/>
  <c r="Z161" i="3"/>
  <c r="Y160" i="3"/>
  <c r="X159" i="3"/>
  <c r="Z157" i="3"/>
  <c r="Z160" i="3"/>
  <c r="Z166" i="3"/>
  <c r="Y165" i="3"/>
  <c r="Z162" i="3"/>
  <c r="Y161" i="3"/>
  <c r="Z158" i="3"/>
  <c r="Y157" i="3"/>
  <c r="V167" i="3" l="1"/>
  <c r="T166" i="3"/>
  <c r="V160" i="3"/>
  <c r="U166" i="3"/>
  <c r="U165" i="3"/>
  <c r="U163" i="3"/>
  <c r="T157" i="3"/>
  <c r="V162" i="3"/>
  <c r="V165" i="3"/>
  <c r="U162" i="3"/>
  <c r="T159" i="3"/>
  <c r="U164" i="3"/>
  <c r="V157" i="3"/>
  <c r="V158" i="3"/>
  <c r="V163" i="3"/>
  <c r="T167" i="3"/>
  <c r="V161" i="3"/>
  <c r="C11" i="3" l="1"/>
  <c r="G10" i="3"/>
  <c r="H10" i="3"/>
  <c r="I10" i="3"/>
  <c r="J10" i="3"/>
  <c r="K10" i="3"/>
  <c r="L10" i="3"/>
  <c r="M10" i="3"/>
  <c r="N10" i="3"/>
  <c r="F10" i="3"/>
  <c r="E10" i="3"/>
  <c r="D10" i="3"/>
  <c r="C10" i="3"/>
  <c r="N9" i="3"/>
  <c r="M9" i="3"/>
  <c r="L9" i="3"/>
  <c r="K9" i="3"/>
  <c r="J9" i="3"/>
  <c r="I9" i="3"/>
  <c r="H9" i="3"/>
  <c r="G9" i="3"/>
  <c r="F9" i="3"/>
  <c r="E9" i="3"/>
  <c r="D9" i="3"/>
  <c r="C9" i="3"/>
  <c r="N8" i="3"/>
  <c r="M8" i="3"/>
  <c r="L8" i="3"/>
  <c r="K8" i="3"/>
  <c r="J8" i="3"/>
  <c r="I8" i="3"/>
  <c r="H8" i="3"/>
  <c r="G8" i="3"/>
  <c r="F8" i="3"/>
  <c r="E8" i="3"/>
  <c r="D8" i="3"/>
  <c r="L7" i="3"/>
  <c r="M7" i="3"/>
  <c r="N7" i="3"/>
  <c r="C8" i="3"/>
  <c r="D7" i="3"/>
  <c r="E7" i="3"/>
  <c r="F7" i="3"/>
  <c r="G7" i="3"/>
  <c r="H7" i="3"/>
  <c r="I7" i="3"/>
  <c r="J7" i="3"/>
  <c r="K7" i="3"/>
  <c r="C7" i="3"/>
  <c r="Z373" i="3" l="1"/>
  <c r="Z372" i="3"/>
  <c r="Z371" i="3"/>
  <c r="X370" i="3"/>
  <c r="Z368" i="3"/>
  <c r="Z367" i="3"/>
  <c r="Z366" i="3"/>
  <c r="Z364" i="3"/>
  <c r="Z363" i="3"/>
  <c r="X362" i="3"/>
  <c r="Z361" i="3"/>
  <c r="Z360" i="3"/>
  <c r="Z356" i="3"/>
  <c r="Z355" i="3"/>
  <c r="X354" i="3"/>
  <c r="Z352" i="3"/>
  <c r="Z350" i="3"/>
  <c r="Y350" i="3"/>
  <c r="X350" i="3"/>
  <c r="O350" i="3"/>
  <c r="V350" i="3" s="1"/>
  <c r="N349" i="3"/>
  <c r="M349" i="3"/>
  <c r="Z349" i="3" s="1"/>
  <c r="L349" i="3"/>
  <c r="K349" i="3"/>
  <c r="J349" i="3"/>
  <c r="I349" i="3"/>
  <c r="H349" i="3"/>
  <c r="G349" i="3"/>
  <c r="F349" i="3"/>
  <c r="E349" i="3"/>
  <c r="D349" i="3"/>
  <c r="C349" i="3"/>
  <c r="Z348" i="3"/>
  <c r="Y348" i="3"/>
  <c r="X348" i="3"/>
  <c r="O348" i="3"/>
  <c r="Z346" i="3"/>
  <c r="Z345" i="3"/>
  <c r="Z344" i="3"/>
  <c r="Z342" i="3"/>
  <c r="Z341" i="3"/>
  <c r="Z338" i="3"/>
  <c r="Z337" i="3"/>
  <c r="Z334" i="3"/>
  <c r="Z333" i="3"/>
  <c r="X328" i="3"/>
  <c r="Z327" i="3"/>
  <c r="Z323" i="3"/>
  <c r="Y321" i="3"/>
  <c r="X320" i="3"/>
  <c r="Y319" i="3"/>
  <c r="X317" i="3"/>
  <c r="Y316" i="3"/>
  <c r="X314" i="3"/>
  <c r="Z313" i="3"/>
  <c r="Y312" i="3"/>
  <c r="X310" i="3"/>
  <c r="Z309" i="3"/>
  <c r="Z305" i="3"/>
  <c r="Z303" i="3"/>
  <c r="Y302" i="3"/>
  <c r="X299" i="3"/>
  <c r="Z298" i="3"/>
  <c r="X297" i="3"/>
  <c r="Y295" i="3"/>
  <c r="X293" i="3"/>
  <c r="Z291" i="3"/>
  <c r="Z289" i="3"/>
  <c r="Z288" i="3"/>
  <c r="Y287" i="3"/>
  <c r="Z286" i="3"/>
  <c r="Z284" i="3"/>
  <c r="Y283" i="3"/>
  <c r="Z280" i="3"/>
  <c r="X278" i="3"/>
  <c r="Z276" i="3"/>
  <c r="Z275" i="3"/>
  <c r="Y274" i="3"/>
  <c r="Z273" i="3"/>
  <c r="V271" i="3"/>
  <c r="U271" i="3"/>
  <c r="T271" i="3"/>
  <c r="Z269" i="3"/>
  <c r="Y268" i="3"/>
  <c r="Z267" i="3"/>
  <c r="X266" i="3"/>
  <c r="X262" i="3"/>
  <c r="Z261" i="3"/>
  <c r="X258" i="3"/>
  <c r="Y257" i="3"/>
  <c r="Z256" i="3"/>
  <c r="Z255" i="3"/>
  <c r="Z253" i="3"/>
  <c r="Y252" i="3"/>
  <c r="X250" i="3"/>
  <c r="Y248" i="3"/>
  <c r="Z247" i="3"/>
  <c r="Y244" i="3"/>
  <c r="X242" i="3"/>
  <c r="R239" i="3"/>
  <c r="Q239" i="3"/>
  <c r="Z239" i="3"/>
  <c r="Z238" i="3"/>
  <c r="X236" i="3"/>
  <c r="X233" i="3"/>
  <c r="Y232" i="3"/>
  <c r="X229" i="3"/>
  <c r="Z226" i="3"/>
  <c r="X225" i="3"/>
  <c r="Y223" i="3"/>
  <c r="X221" i="3"/>
  <c r="Z218" i="3"/>
  <c r="Y215" i="3"/>
  <c r="Z213" i="3"/>
  <c r="X212" i="3"/>
  <c r="Z210" i="3"/>
  <c r="Z209" i="3"/>
  <c r="X207" i="3"/>
  <c r="Z206" i="3"/>
  <c r="Z202" i="3"/>
  <c r="X199" i="3"/>
  <c r="Z197" i="3"/>
  <c r="Z196" i="3"/>
  <c r="Y192" i="3"/>
  <c r="Z189" i="3"/>
  <c r="V187" i="3"/>
  <c r="U187" i="3"/>
  <c r="T187" i="3"/>
  <c r="Z187" i="3"/>
  <c r="Z186" i="3"/>
  <c r="Y183" i="3"/>
  <c r="Z181" i="3"/>
  <c r="X179" i="3"/>
  <c r="Y178" i="3"/>
  <c r="Z174" i="3"/>
  <c r="V171" i="3"/>
  <c r="U171" i="3"/>
  <c r="T171" i="3"/>
  <c r="Z169" i="3"/>
  <c r="Z156" i="3"/>
  <c r="Y154" i="3"/>
  <c r="X154" i="3"/>
  <c r="Z154" i="3"/>
  <c r="O154" i="3"/>
  <c r="X151" i="3"/>
  <c r="Y150" i="3"/>
  <c r="X150" i="3"/>
  <c r="Z150" i="3"/>
  <c r="O150" i="3"/>
  <c r="X147" i="3"/>
  <c r="Y146" i="3"/>
  <c r="X146" i="3"/>
  <c r="Z146" i="3"/>
  <c r="O146" i="3"/>
  <c r="Y144" i="3"/>
  <c r="Y142" i="3"/>
  <c r="X142" i="3"/>
  <c r="Y141" i="3"/>
  <c r="X141" i="3"/>
  <c r="Z141" i="3"/>
  <c r="R139" i="3"/>
  <c r="Y139" i="3" s="1"/>
  <c r="X139" i="3"/>
  <c r="R137" i="3"/>
  <c r="R136" i="3"/>
  <c r="T110" i="3"/>
  <c r="N106" i="3"/>
  <c r="N118" i="3" s="1"/>
  <c r="M106" i="3"/>
  <c r="M118" i="3" s="1"/>
  <c r="L106" i="3"/>
  <c r="L118" i="3" s="1"/>
  <c r="K106" i="3"/>
  <c r="K118" i="3" s="1"/>
  <c r="J106" i="3"/>
  <c r="J118" i="3" s="1"/>
  <c r="I106" i="3"/>
  <c r="I118" i="3" s="1"/>
  <c r="H106" i="3"/>
  <c r="H118" i="3" s="1"/>
  <c r="G106" i="3"/>
  <c r="G118" i="3" s="1"/>
  <c r="F106" i="3"/>
  <c r="F118" i="3" s="1"/>
  <c r="E106" i="3"/>
  <c r="E118" i="3" s="1"/>
  <c r="D106" i="3"/>
  <c r="D118" i="3" s="1"/>
  <c r="C106" i="3"/>
  <c r="C118" i="3" s="1"/>
  <c r="N105" i="3"/>
  <c r="N117" i="3" s="1"/>
  <c r="M105" i="3"/>
  <c r="M117" i="3" s="1"/>
  <c r="L105" i="3"/>
  <c r="L117" i="3" s="1"/>
  <c r="K105" i="3"/>
  <c r="K117" i="3" s="1"/>
  <c r="J105" i="3"/>
  <c r="J117" i="3" s="1"/>
  <c r="I105" i="3"/>
  <c r="I117" i="3" s="1"/>
  <c r="H105" i="3"/>
  <c r="H117" i="3" s="1"/>
  <c r="G105" i="3"/>
  <c r="G117" i="3" s="1"/>
  <c r="F105" i="3"/>
  <c r="F117" i="3" s="1"/>
  <c r="E105" i="3"/>
  <c r="E117" i="3" s="1"/>
  <c r="D105" i="3"/>
  <c r="D117" i="3" s="1"/>
  <c r="C105" i="3"/>
  <c r="C117" i="3" s="1"/>
  <c r="R104" i="3"/>
  <c r="N104" i="3"/>
  <c r="N116" i="3" s="1"/>
  <c r="M104" i="3"/>
  <c r="M116" i="3" s="1"/>
  <c r="L104" i="3"/>
  <c r="L116" i="3" s="1"/>
  <c r="K104" i="3"/>
  <c r="K116" i="3" s="1"/>
  <c r="J104" i="3"/>
  <c r="J116" i="3" s="1"/>
  <c r="I104" i="3"/>
  <c r="I116" i="3" s="1"/>
  <c r="H104" i="3"/>
  <c r="H116" i="3" s="1"/>
  <c r="G104" i="3"/>
  <c r="G116" i="3" s="1"/>
  <c r="F104" i="3"/>
  <c r="F116" i="3" s="1"/>
  <c r="E104" i="3"/>
  <c r="E116" i="3" s="1"/>
  <c r="D104" i="3"/>
  <c r="D116" i="3" s="1"/>
  <c r="C104" i="3"/>
  <c r="C116" i="3" s="1"/>
  <c r="S103" i="3"/>
  <c r="N103" i="3"/>
  <c r="N115" i="3" s="1"/>
  <c r="M103" i="3"/>
  <c r="M115" i="3" s="1"/>
  <c r="L103" i="3"/>
  <c r="L115" i="3" s="1"/>
  <c r="K103" i="3"/>
  <c r="K115" i="3" s="1"/>
  <c r="J103" i="3"/>
  <c r="J115" i="3" s="1"/>
  <c r="I103" i="3"/>
  <c r="I115" i="3" s="1"/>
  <c r="H103" i="3"/>
  <c r="H115" i="3" s="1"/>
  <c r="G103" i="3"/>
  <c r="G115" i="3" s="1"/>
  <c r="F103" i="3"/>
  <c r="F115" i="3" s="1"/>
  <c r="E103" i="3"/>
  <c r="E115" i="3" s="1"/>
  <c r="D103" i="3"/>
  <c r="D115" i="3" s="1"/>
  <c r="C103" i="3"/>
  <c r="C115" i="3" s="1"/>
  <c r="S102" i="3"/>
  <c r="T102" i="3" s="1"/>
  <c r="T104" i="3" s="1"/>
  <c r="N95" i="3"/>
  <c r="M95" i="3"/>
  <c r="L95" i="3"/>
  <c r="K95" i="3"/>
  <c r="J95" i="3"/>
  <c r="I95" i="3"/>
  <c r="F95" i="3"/>
  <c r="E95" i="3"/>
  <c r="D95" i="3"/>
  <c r="C95" i="3"/>
  <c r="N100" i="3"/>
  <c r="M100" i="3"/>
  <c r="L100" i="3"/>
  <c r="J100" i="3"/>
  <c r="I100" i="3"/>
  <c r="H100" i="3"/>
  <c r="F100" i="3"/>
  <c r="E100" i="3"/>
  <c r="D100" i="3"/>
  <c r="Y74" i="3"/>
  <c r="Y73" i="3"/>
  <c r="X73" i="3"/>
  <c r="Z73" i="3"/>
  <c r="O73" i="3"/>
  <c r="X71" i="3"/>
  <c r="Y70" i="3"/>
  <c r="X70" i="3"/>
  <c r="Z70" i="3"/>
  <c r="N99" i="3"/>
  <c r="Y68" i="3"/>
  <c r="J99" i="3"/>
  <c r="F99" i="3"/>
  <c r="E99" i="3"/>
  <c r="X67" i="3"/>
  <c r="Z66" i="3"/>
  <c r="Y66" i="3"/>
  <c r="X66" i="3"/>
  <c r="O66" i="3"/>
  <c r="Y64" i="3"/>
  <c r="Z63" i="3"/>
  <c r="Y63" i="3"/>
  <c r="X63" i="3"/>
  <c r="Y61" i="3"/>
  <c r="X61" i="3"/>
  <c r="Z61" i="3"/>
  <c r="Z60" i="3"/>
  <c r="Y58" i="3"/>
  <c r="Y57" i="3"/>
  <c r="X57" i="3"/>
  <c r="Z57" i="3"/>
  <c r="O57" i="3"/>
  <c r="X55" i="3"/>
  <c r="Y54" i="3"/>
  <c r="X54" i="3"/>
  <c r="Z54" i="3"/>
  <c r="O54" i="3"/>
  <c r="Y52" i="3"/>
  <c r="X51" i="3"/>
  <c r="Z50" i="3"/>
  <c r="Y50" i="3"/>
  <c r="X50" i="3"/>
  <c r="O50" i="3"/>
  <c r="X44" i="3"/>
  <c r="Y43" i="3"/>
  <c r="Z43" i="3"/>
  <c r="Y42" i="3"/>
  <c r="Y41" i="3"/>
  <c r="X41" i="3"/>
  <c r="Z41" i="3"/>
  <c r="X40" i="3"/>
  <c r="Y39" i="3"/>
  <c r="Z39" i="3"/>
  <c r="O39" i="3"/>
  <c r="Y37" i="3"/>
  <c r="X37" i="3"/>
  <c r="Z37" i="3"/>
  <c r="X36" i="3"/>
  <c r="Y34" i="3"/>
  <c r="X34" i="3"/>
  <c r="Z34" i="3"/>
  <c r="Y33" i="3"/>
  <c r="X32" i="3"/>
  <c r="Y30" i="3"/>
  <c r="X30" i="3"/>
  <c r="Z30" i="3"/>
  <c r="O30" i="3"/>
  <c r="X28" i="3"/>
  <c r="Y27" i="3"/>
  <c r="Z27" i="3"/>
  <c r="Y26" i="3"/>
  <c r="Y25" i="3"/>
  <c r="X25" i="3"/>
  <c r="Z25" i="3"/>
  <c r="X23" i="3"/>
  <c r="Y22" i="3"/>
  <c r="Z22" i="3"/>
  <c r="O22" i="3"/>
  <c r="Y20" i="3"/>
  <c r="X20" i="3"/>
  <c r="Z20" i="3"/>
  <c r="Y19" i="3"/>
  <c r="Y17" i="3"/>
  <c r="X17" i="3"/>
  <c r="Z17" i="3"/>
  <c r="Y16" i="3"/>
  <c r="Z15" i="3"/>
  <c r="Y13" i="3"/>
  <c r="Z13" i="3"/>
  <c r="Y11" i="3"/>
  <c r="Y10" i="3"/>
  <c r="Z10" i="3"/>
  <c r="Y9" i="3"/>
  <c r="Y8" i="3"/>
  <c r="X8" i="3"/>
  <c r="Z8" i="3"/>
  <c r="X7" i="3"/>
  <c r="U350" i="3" l="1"/>
  <c r="O290" i="3"/>
  <c r="U290" i="3" s="1"/>
  <c r="Y317" i="3"/>
  <c r="X327" i="3"/>
  <c r="Y189" i="3"/>
  <c r="X189" i="3"/>
  <c r="O366" i="3"/>
  <c r="U366" i="3" s="1"/>
  <c r="Z258" i="3"/>
  <c r="O344" i="3"/>
  <c r="U344" i="3" s="1"/>
  <c r="Z266" i="3"/>
  <c r="X276" i="3"/>
  <c r="Y362" i="3"/>
  <c r="Y174" i="3"/>
  <c r="Y276" i="3"/>
  <c r="X366" i="3"/>
  <c r="X206" i="3"/>
  <c r="X248" i="3"/>
  <c r="O291" i="3"/>
  <c r="U291" i="3" s="1"/>
  <c r="X291" i="3"/>
  <c r="X344" i="3"/>
  <c r="J112" i="3"/>
  <c r="J124" i="3" s="1"/>
  <c r="J128" i="3" s="1"/>
  <c r="Y186" i="3"/>
  <c r="O337" i="3"/>
  <c r="T337" i="3" s="1"/>
  <c r="Y354" i="3"/>
  <c r="O229" i="3"/>
  <c r="V229" i="3" s="1"/>
  <c r="O230" i="3"/>
  <c r="T230" i="3" s="1"/>
  <c r="X252" i="3"/>
  <c r="Y291" i="3"/>
  <c r="X197" i="3"/>
  <c r="X256" i="3"/>
  <c r="Z297" i="3"/>
  <c r="O186" i="3"/>
  <c r="V186" i="3" s="1"/>
  <c r="X186" i="3"/>
  <c r="Z199" i="3"/>
  <c r="O258" i="3"/>
  <c r="T258" i="3" s="1"/>
  <c r="X284" i="3"/>
  <c r="O309" i="3"/>
  <c r="V309" i="3" s="1"/>
  <c r="X309" i="3"/>
  <c r="Y327" i="3"/>
  <c r="E112" i="3"/>
  <c r="E124" i="3" s="1"/>
  <c r="E128" i="3" s="1"/>
  <c r="N112" i="3"/>
  <c r="N124" i="3" s="1"/>
  <c r="N128" i="3" s="1"/>
  <c r="O169" i="3"/>
  <c r="T169" i="3" s="1"/>
  <c r="X169" i="3"/>
  <c r="X181" i="3"/>
  <c r="O202" i="3"/>
  <c r="U202" i="3" s="1"/>
  <c r="X202" i="3"/>
  <c r="X210" i="3"/>
  <c r="O222" i="3"/>
  <c r="T222" i="3" s="1"/>
  <c r="O223" i="3"/>
  <c r="U223" i="3" s="1"/>
  <c r="X223" i="3"/>
  <c r="Y233" i="3"/>
  <c r="O243" i="3"/>
  <c r="U243" i="3" s="1"/>
  <c r="O244" i="3"/>
  <c r="T244" i="3" s="1"/>
  <c r="X244" i="3"/>
  <c r="O253" i="3"/>
  <c r="U253" i="3" s="1"/>
  <c r="X253" i="3"/>
  <c r="X261" i="3"/>
  <c r="X269" i="3"/>
  <c r="O273" i="3"/>
  <c r="V273" i="3" s="1"/>
  <c r="X273" i="3"/>
  <c r="Z278" i="3"/>
  <c r="Y284" i="3"/>
  <c r="O301" i="3"/>
  <c r="V301" i="3" s="1"/>
  <c r="Y320" i="3"/>
  <c r="X338" i="3"/>
  <c r="Y345" i="3"/>
  <c r="Y366" i="3"/>
  <c r="O189" i="3"/>
  <c r="T189" i="3" s="1"/>
  <c r="O199" i="3"/>
  <c r="V199" i="3" s="1"/>
  <c r="F112" i="3"/>
  <c r="F124" i="3" s="1"/>
  <c r="F128" i="3" s="1"/>
  <c r="Y169" i="3"/>
  <c r="O174" i="3"/>
  <c r="V174" i="3" s="1"/>
  <c r="X174" i="3"/>
  <c r="Y202" i="3"/>
  <c r="Y212" i="3"/>
  <c r="Z225" i="3"/>
  <c r="O237" i="3"/>
  <c r="U237" i="3" s="1"/>
  <c r="O238" i="3"/>
  <c r="U238" i="3" s="1"/>
  <c r="X238" i="3"/>
  <c r="Y261" i="3"/>
  <c r="Y273" i="3"/>
  <c r="O280" i="3"/>
  <c r="T280" i="3" s="1"/>
  <c r="X280" i="3"/>
  <c r="X287" i="3"/>
  <c r="O295" i="3"/>
  <c r="U295" i="3" s="1"/>
  <c r="X295" i="3"/>
  <c r="O305" i="3"/>
  <c r="V305" i="3" s="1"/>
  <c r="X305" i="3"/>
  <c r="X313" i="3"/>
  <c r="X323" i="3"/>
  <c r="X334" i="3"/>
  <c r="Y341" i="3"/>
  <c r="O349" i="3"/>
  <c r="U349" i="3" s="1"/>
  <c r="Y349" i="3"/>
  <c r="O360" i="3"/>
  <c r="T360" i="3" s="1"/>
  <c r="O361" i="3"/>
  <c r="U361" i="3" s="1"/>
  <c r="X361" i="3"/>
  <c r="O370" i="3"/>
  <c r="U370" i="3" s="1"/>
  <c r="Y370" i="3"/>
  <c r="O283" i="3"/>
  <c r="T283" i="3" s="1"/>
  <c r="X283" i="3"/>
  <c r="O288" i="3"/>
  <c r="U288" i="3" s="1"/>
  <c r="X288" i="3"/>
  <c r="Y297" i="3"/>
  <c r="Y305" i="3"/>
  <c r="O317" i="3"/>
  <c r="U317" i="3" s="1"/>
  <c r="Y323" i="3"/>
  <c r="Y334" i="3"/>
  <c r="X373" i="3"/>
  <c r="X13" i="3"/>
  <c r="Z49" i="3"/>
  <c r="X49" i="3"/>
  <c r="Y49" i="3"/>
  <c r="Z145" i="3"/>
  <c r="X145" i="3"/>
  <c r="Y145" i="3"/>
  <c r="Z153" i="3"/>
  <c r="X153" i="3"/>
  <c r="Y153" i="3"/>
  <c r="X170" i="3"/>
  <c r="Z170" i="3"/>
  <c r="F93" i="3"/>
  <c r="O10" i="3"/>
  <c r="U10" i="3" s="1"/>
  <c r="J97" i="3"/>
  <c r="J110" i="3" s="1"/>
  <c r="J122" i="3" s="1"/>
  <c r="J126" i="3" s="1"/>
  <c r="O17" i="3"/>
  <c r="T17" i="3" s="1"/>
  <c r="O43" i="3"/>
  <c r="V43" i="3" s="1"/>
  <c r="J98" i="3"/>
  <c r="J111" i="3" s="1"/>
  <c r="J123" i="3" s="1"/>
  <c r="J127" i="3" s="1"/>
  <c r="O61" i="3"/>
  <c r="V61" i="3" s="1"/>
  <c r="X75" i="3"/>
  <c r="Z75" i="3"/>
  <c r="Z188" i="3"/>
  <c r="X188" i="3"/>
  <c r="Y188" i="3"/>
  <c r="Z198" i="3"/>
  <c r="X198" i="3"/>
  <c r="Y198" i="3"/>
  <c r="Z353" i="3"/>
  <c r="X353" i="3"/>
  <c r="Z365" i="3"/>
  <c r="X365" i="3"/>
  <c r="Z9" i="3"/>
  <c r="X9" i="3"/>
  <c r="K97" i="3"/>
  <c r="K110" i="3" s="1"/>
  <c r="K122" i="3" s="1"/>
  <c r="K126" i="3" s="1"/>
  <c r="O23" i="3"/>
  <c r="U23" i="3" s="1"/>
  <c r="O25" i="3"/>
  <c r="T25" i="3" s="1"/>
  <c r="Z26" i="3"/>
  <c r="X26" i="3"/>
  <c r="Z31" i="3"/>
  <c r="Y31" i="3"/>
  <c r="Z33" i="3"/>
  <c r="X33" i="3"/>
  <c r="O41" i="3"/>
  <c r="V41" i="3" s="1"/>
  <c r="Z42" i="3"/>
  <c r="X42" i="3"/>
  <c r="Z53" i="3"/>
  <c r="X53" i="3"/>
  <c r="Y53" i="3"/>
  <c r="Y60" i="3"/>
  <c r="X60" i="3"/>
  <c r="Z149" i="3"/>
  <c r="X149" i="3"/>
  <c r="Y149" i="3"/>
  <c r="Y219" i="3"/>
  <c r="X219" i="3"/>
  <c r="X272" i="3"/>
  <c r="Y272" i="3"/>
  <c r="X12" i="3"/>
  <c r="Y12" i="3"/>
  <c r="Z29" i="3"/>
  <c r="X29" i="3"/>
  <c r="Y29" i="3"/>
  <c r="Y56" i="3"/>
  <c r="Z56" i="3"/>
  <c r="X203" i="3"/>
  <c r="Z203" i="3"/>
  <c r="Z205" i="3"/>
  <c r="X205" i="3"/>
  <c r="Y205" i="3"/>
  <c r="N93" i="3"/>
  <c r="F97" i="3"/>
  <c r="F110" i="3" s="1"/>
  <c r="F122" i="3" s="1"/>
  <c r="F126" i="3" s="1"/>
  <c r="N97" i="3"/>
  <c r="N110" i="3" s="1"/>
  <c r="N122" i="3" s="1"/>
  <c r="N126" i="3" s="1"/>
  <c r="Z18" i="3"/>
  <c r="Y18" i="3"/>
  <c r="O27" i="3"/>
  <c r="V27" i="3" s="1"/>
  <c r="O34" i="3"/>
  <c r="T34" i="3" s="1"/>
  <c r="Z35" i="3"/>
  <c r="Y35" i="3"/>
  <c r="F98" i="3"/>
  <c r="F111" i="3" s="1"/>
  <c r="F123" i="3" s="1"/>
  <c r="F127" i="3" s="1"/>
  <c r="N98" i="3"/>
  <c r="N111" i="3" s="1"/>
  <c r="N123" i="3" s="1"/>
  <c r="N127" i="3" s="1"/>
  <c r="X62" i="3"/>
  <c r="Z62" i="3"/>
  <c r="Z69" i="3"/>
  <c r="X69" i="3"/>
  <c r="Y69" i="3"/>
  <c r="I99" i="3"/>
  <c r="I112" i="3" s="1"/>
  <c r="I124" i="3" s="1"/>
  <c r="I128" i="3" s="1"/>
  <c r="X175" i="3"/>
  <c r="Z175" i="3"/>
  <c r="Y227" i="3"/>
  <c r="X227" i="3"/>
  <c r="Z228" i="3"/>
  <c r="X228" i="3"/>
  <c r="Y228" i="3"/>
  <c r="O8" i="3"/>
  <c r="U8" i="3" s="1"/>
  <c r="C97" i="3"/>
  <c r="C110" i="3" s="1"/>
  <c r="C122" i="3" s="1"/>
  <c r="C126" i="3" s="1"/>
  <c r="Z14" i="3"/>
  <c r="Y14" i="3"/>
  <c r="Z16" i="3"/>
  <c r="X16" i="3"/>
  <c r="O24" i="3"/>
  <c r="V24" i="3" s="1"/>
  <c r="O40" i="3"/>
  <c r="U40" i="3" s="1"/>
  <c r="X59" i="3"/>
  <c r="Z59" i="3"/>
  <c r="Z168" i="3"/>
  <c r="X168" i="3"/>
  <c r="Y168" i="3"/>
  <c r="Z220" i="3"/>
  <c r="X220" i="3"/>
  <c r="Y220" i="3"/>
  <c r="Z277" i="3"/>
  <c r="X277" i="3"/>
  <c r="Y277" i="3"/>
  <c r="O19" i="3"/>
  <c r="V19" i="3" s="1"/>
  <c r="O20" i="3"/>
  <c r="U20" i="3" s="1"/>
  <c r="Z21" i="3"/>
  <c r="X21" i="3"/>
  <c r="Y21" i="3"/>
  <c r="O36" i="3"/>
  <c r="V36" i="3" s="1"/>
  <c r="O37" i="3"/>
  <c r="T37" i="3" s="1"/>
  <c r="Z38" i="3"/>
  <c r="X38" i="3"/>
  <c r="Y38" i="3"/>
  <c r="Z65" i="3"/>
  <c r="X65" i="3"/>
  <c r="Y65" i="3"/>
  <c r="O70" i="3"/>
  <c r="U70" i="3" s="1"/>
  <c r="Y72" i="3"/>
  <c r="Z72" i="3"/>
  <c r="O136" i="3"/>
  <c r="V136" i="3" s="1"/>
  <c r="G193" i="3"/>
  <c r="O140" i="3"/>
  <c r="U140" i="3" s="1"/>
  <c r="Z173" i="3"/>
  <c r="X173" i="3"/>
  <c r="Y173" i="3"/>
  <c r="Z182" i="3"/>
  <c r="X182" i="3"/>
  <c r="Y182" i="3"/>
  <c r="Z211" i="3"/>
  <c r="X211" i="3"/>
  <c r="Y211" i="3"/>
  <c r="Z235" i="3"/>
  <c r="X235" i="3"/>
  <c r="Y235" i="3"/>
  <c r="Z142" i="3"/>
  <c r="Z177" i="3"/>
  <c r="Y177" i="3"/>
  <c r="Y240" i="3"/>
  <c r="X240" i="3"/>
  <c r="Z241" i="3"/>
  <c r="X241" i="3"/>
  <c r="Z265" i="3"/>
  <c r="X265" i="3"/>
  <c r="Z292" i="3"/>
  <c r="X292" i="3"/>
  <c r="Y292" i="3"/>
  <c r="Z300" i="3"/>
  <c r="X300" i="3"/>
  <c r="Z308" i="3"/>
  <c r="X308" i="3"/>
  <c r="Z332" i="3"/>
  <c r="Y332" i="3"/>
  <c r="Z347" i="3"/>
  <c r="X347" i="3"/>
  <c r="O373" i="3"/>
  <c r="V373" i="3" s="1"/>
  <c r="H96" i="3"/>
  <c r="H109" i="3" s="1"/>
  <c r="H121" i="3" s="1"/>
  <c r="H125" i="3" s="1"/>
  <c r="E96" i="3"/>
  <c r="E109" i="3" s="1"/>
  <c r="E121" i="3" s="1"/>
  <c r="E125" i="3" s="1"/>
  <c r="I96" i="3"/>
  <c r="I109" i="3" s="1"/>
  <c r="I121" i="3" s="1"/>
  <c r="I125" i="3" s="1"/>
  <c r="O9" i="3"/>
  <c r="V9" i="3" s="1"/>
  <c r="D97" i="3"/>
  <c r="D110" i="3" s="1"/>
  <c r="R109" i="3" s="1"/>
  <c r="T109" i="3" s="1"/>
  <c r="H97" i="3"/>
  <c r="H110" i="3" s="1"/>
  <c r="H122" i="3" s="1"/>
  <c r="H126" i="3" s="1"/>
  <c r="L97" i="3"/>
  <c r="L110" i="3" s="1"/>
  <c r="L122" i="3" s="1"/>
  <c r="L126" i="3" s="1"/>
  <c r="O15" i="3"/>
  <c r="V15" i="3" s="1"/>
  <c r="O16" i="3"/>
  <c r="T16" i="3" s="1"/>
  <c r="O18" i="3"/>
  <c r="T18" i="3" s="1"/>
  <c r="O26" i="3"/>
  <c r="V26" i="3" s="1"/>
  <c r="O32" i="3"/>
  <c r="U32" i="3" s="1"/>
  <c r="O33" i="3"/>
  <c r="T33" i="3" s="1"/>
  <c r="O35" i="3"/>
  <c r="V35" i="3" s="1"/>
  <c r="O42" i="3"/>
  <c r="V42" i="3" s="1"/>
  <c r="O56" i="3"/>
  <c r="T56" i="3" s="1"/>
  <c r="O60" i="3"/>
  <c r="T60" i="3" s="1"/>
  <c r="O62" i="3"/>
  <c r="U62" i="3" s="1"/>
  <c r="D99" i="3"/>
  <c r="D112" i="3" s="1"/>
  <c r="D124" i="3" s="1"/>
  <c r="D128" i="3" s="1"/>
  <c r="H99" i="3"/>
  <c r="H112" i="3" s="1"/>
  <c r="H124" i="3" s="1"/>
  <c r="H128" i="3" s="1"/>
  <c r="L99" i="3"/>
  <c r="L112" i="3" s="1"/>
  <c r="L124" i="3" s="1"/>
  <c r="L128" i="3" s="1"/>
  <c r="O72" i="3"/>
  <c r="U72" i="3" s="1"/>
  <c r="O77" i="3"/>
  <c r="V77" i="3" s="1"/>
  <c r="O78" i="3"/>
  <c r="T78" i="3" s="1"/>
  <c r="O79" i="3"/>
  <c r="V79" i="3" s="1"/>
  <c r="O80" i="3"/>
  <c r="U80" i="3" s="1"/>
  <c r="O81" i="3"/>
  <c r="T81" i="3" s="1"/>
  <c r="O82" i="3"/>
  <c r="T82" i="3" s="1"/>
  <c r="O83" i="3"/>
  <c r="U83" i="3" s="1"/>
  <c r="O139" i="3"/>
  <c r="U139" i="3" s="1"/>
  <c r="O142" i="3"/>
  <c r="T142" i="3" s="1"/>
  <c r="O176" i="3"/>
  <c r="V176" i="3" s="1"/>
  <c r="O177" i="3"/>
  <c r="V177" i="3" s="1"/>
  <c r="X177" i="3"/>
  <c r="D270" i="3"/>
  <c r="Y241" i="3"/>
  <c r="Z245" i="3"/>
  <c r="X245" i="3"/>
  <c r="Y245" i="3"/>
  <c r="O251" i="3"/>
  <c r="T251" i="3" s="1"/>
  <c r="O252" i="3"/>
  <c r="U252" i="3" s="1"/>
  <c r="X254" i="3"/>
  <c r="Z254" i="3"/>
  <c r="Z260" i="3"/>
  <c r="X260" i="3"/>
  <c r="Y260" i="3"/>
  <c r="Y265" i="3"/>
  <c r="Z268" i="3"/>
  <c r="X268" i="3"/>
  <c r="O293" i="3"/>
  <c r="V293" i="3" s="1"/>
  <c r="O294" i="3"/>
  <c r="U294" i="3" s="1"/>
  <c r="Z296" i="3"/>
  <c r="X296" i="3"/>
  <c r="Y296" i="3"/>
  <c r="Y300" i="3"/>
  <c r="Z304" i="3"/>
  <c r="X304" i="3"/>
  <c r="Y304" i="3"/>
  <c r="Y308" i="3"/>
  <c r="Z312" i="3"/>
  <c r="X312" i="3"/>
  <c r="Z319" i="3"/>
  <c r="X319" i="3"/>
  <c r="O323" i="3"/>
  <c r="V323" i="3" s="1"/>
  <c r="Y324" i="3"/>
  <c r="Z324" i="3"/>
  <c r="Z325" i="3"/>
  <c r="Y325" i="3"/>
  <c r="Z335" i="3"/>
  <c r="X335" i="3"/>
  <c r="Z336" i="3"/>
  <c r="Y336" i="3"/>
  <c r="O341" i="3"/>
  <c r="U341" i="3" s="1"/>
  <c r="Z343" i="3"/>
  <c r="X343" i="3"/>
  <c r="Y343" i="3"/>
  <c r="Y347" i="3"/>
  <c r="O141" i="3"/>
  <c r="U141" i="3" s="1"/>
  <c r="O181" i="3"/>
  <c r="T181" i="3" s="1"/>
  <c r="O197" i="3"/>
  <c r="T197" i="3" s="1"/>
  <c r="Z249" i="3"/>
  <c r="X249" i="3"/>
  <c r="Y249" i="3"/>
  <c r="Z257" i="3"/>
  <c r="X257" i="3"/>
  <c r="Y264" i="3"/>
  <c r="X264" i="3"/>
  <c r="X306" i="3"/>
  <c r="Z306" i="3"/>
  <c r="Z316" i="3"/>
  <c r="X316" i="3"/>
  <c r="Z340" i="3"/>
  <c r="X340" i="3"/>
  <c r="O371" i="3"/>
  <c r="U371" i="3" s="1"/>
  <c r="O372" i="3"/>
  <c r="T372" i="3" s="1"/>
  <c r="O11" i="3"/>
  <c r="V11" i="3" s="1"/>
  <c r="O12" i="3"/>
  <c r="T12" i="3" s="1"/>
  <c r="G97" i="3"/>
  <c r="G110" i="3" s="1"/>
  <c r="G122" i="3" s="1"/>
  <c r="G126" i="3" s="1"/>
  <c r="O14" i="3"/>
  <c r="V14" i="3" s="1"/>
  <c r="O21" i="3"/>
  <c r="V21" i="3" s="1"/>
  <c r="O28" i="3"/>
  <c r="V28" i="3" s="1"/>
  <c r="O29" i="3"/>
  <c r="T29" i="3" s="1"/>
  <c r="O31" i="3"/>
  <c r="V31" i="3" s="1"/>
  <c r="O38" i="3"/>
  <c r="U38" i="3" s="1"/>
  <c r="O44" i="3"/>
  <c r="T44" i="3" s="1"/>
  <c r="O45" i="3"/>
  <c r="U45" i="3" s="1"/>
  <c r="G98" i="3"/>
  <c r="G111" i="3" s="1"/>
  <c r="G123" i="3" s="1"/>
  <c r="G127" i="3" s="1"/>
  <c r="K98" i="3"/>
  <c r="K111" i="3" s="1"/>
  <c r="K123" i="3" s="1"/>
  <c r="K127" i="3" s="1"/>
  <c r="O46" i="3"/>
  <c r="U46" i="3" s="1"/>
  <c r="O47" i="3"/>
  <c r="V47" i="3" s="1"/>
  <c r="O48" i="3"/>
  <c r="T48" i="3" s="1"/>
  <c r="O49" i="3"/>
  <c r="T49" i="3" s="1"/>
  <c r="O52" i="3"/>
  <c r="U52" i="3" s="1"/>
  <c r="O53" i="3"/>
  <c r="V53" i="3" s="1"/>
  <c r="O58" i="3"/>
  <c r="T58" i="3" s="1"/>
  <c r="O59" i="3"/>
  <c r="V59" i="3" s="1"/>
  <c r="O64" i="3"/>
  <c r="V64" i="3" s="1"/>
  <c r="O65" i="3"/>
  <c r="U65" i="3" s="1"/>
  <c r="O69" i="3"/>
  <c r="V69" i="3" s="1"/>
  <c r="O74" i="3"/>
  <c r="V74" i="3" s="1"/>
  <c r="O75" i="3"/>
  <c r="V75" i="3" s="1"/>
  <c r="O144" i="3"/>
  <c r="V144" i="3" s="1"/>
  <c r="O145" i="3"/>
  <c r="T145" i="3" s="1"/>
  <c r="O148" i="3"/>
  <c r="V148" i="3" s="1"/>
  <c r="O149" i="3"/>
  <c r="V149" i="3" s="1"/>
  <c r="O153" i="3"/>
  <c r="T153" i="3" s="1"/>
  <c r="O168" i="3"/>
  <c r="U168" i="3" s="1"/>
  <c r="O170" i="3"/>
  <c r="V170" i="3" s="1"/>
  <c r="O173" i="3"/>
  <c r="K193" i="3"/>
  <c r="O175" i="3"/>
  <c r="U175" i="3" s="1"/>
  <c r="Z178" i="3"/>
  <c r="X178" i="3"/>
  <c r="Z185" i="3"/>
  <c r="X185" i="3"/>
  <c r="Y185" i="3"/>
  <c r="X190" i="3"/>
  <c r="Z190" i="3"/>
  <c r="Z192" i="3"/>
  <c r="X192" i="3"/>
  <c r="Z201" i="3"/>
  <c r="X201" i="3"/>
  <c r="Y201" i="3"/>
  <c r="Y209" i="3"/>
  <c r="X209" i="3"/>
  <c r="Y214" i="3"/>
  <c r="X214" i="3"/>
  <c r="Z215" i="3"/>
  <c r="X215" i="3"/>
  <c r="Z224" i="3"/>
  <c r="X224" i="3"/>
  <c r="Y224" i="3"/>
  <c r="Y231" i="3"/>
  <c r="X231" i="3"/>
  <c r="Z232" i="3"/>
  <c r="X232" i="3"/>
  <c r="O248" i="3"/>
  <c r="T248" i="3" s="1"/>
  <c r="O256" i="3"/>
  <c r="T256" i="3" s="1"/>
  <c r="O269" i="3"/>
  <c r="V269" i="3" s="1"/>
  <c r="O278" i="3"/>
  <c r="V278" i="3" s="1"/>
  <c r="X281" i="3"/>
  <c r="Z281" i="3"/>
  <c r="O313" i="3"/>
  <c r="U313" i="3" s="1"/>
  <c r="O320" i="3"/>
  <c r="U320" i="3" s="1"/>
  <c r="Z357" i="3"/>
  <c r="X357" i="3"/>
  <c r="X358" i="3"/>
  <c r="Y358" i="3"/>
  <c r="Z369" i="3"/>
  <c r="X369" i="3"/>
  <c r="O178" i="3"/>
  <c r="V178" i="3" s="1"/>
  <c r="O182" i="3"/>
  <c r="V182" i="3" s="1"/>
  <c r="O192" i="3"/>
  <c r="V192" i="3" s="1"/>
  <c r="E216" i="3"/>
  <c r="I216" i="3"/>
  <c r="O198" i="3"/>
  <c r="U198" i="3" s="1"/>
  <c r="O204" i="3"/>
  <c r="T204" i="3" s="1"/>
  <c r="O205" i="3"/>
  <c r="U205" i="3" s="1"/>
  <c r="O209" i="3"/>
  <c r="V209" i="3" s="1"/>
  <c r="O211" i="3"/>
  <c r="U211" i="3" s="1"/>
  <c r="O215" i="3"/>
  <c r="V215" i="3" s="1"/>
  <c r="O220" i="3"/>
  <c r="V220" i="3" s="1"/>
  <c r="O228" i="3"/>
  <c r="U228" i="3" s="1"/>
  <c r="O232" i="3"/>
  <c r="V232" i="3" s="1"/>
  <c r="O235" i="3"/>
  <c r="U235" i="3" s="1"/>
  <c r="O239" i="3"/>
  <c r="V239" i="3" s="1"/>
  <c r="O241" i="3"/>
  <c r="V241" i="3" s="1"/>
  <c r="O257" i="3"/>
  <c r="U257" i="3" s="1"/>
  <c r="O265" i="3"/>
  <c r="T265" i="3" s="1"/>
  <c r="O268" i="3"/>
  <c r="V268" i="3" s="1"/>
  <c r="O281" i="3"/>
  <c r="V281" i="3" s="1"/>
  <c r="O300" i="3"/>
  <c r="V300" i="3" s="1"/>
  <c r="O308" i="3"/>
  <c r="V308" i="3" s="1"/>
  <c r="O310" i="3"/>
  <c r="V310" i="3" s="1"/>
  <c r="O311" i="3"/>
  <c r="V311" i="3" s="1"/>
  <c r="O312" i="3"/>
  <c r="T312" i="3" s="1"/>
  <c r="O316" i="3"/>
  <c r="U316" i="3" s="1"/>
  <c r="O319" i="3"/>
  <c r="T319" i="3" s="1"/>
  <c r="O333" i="3"/>
  <c r="T333" i="3" s="1"/>
  <c r="O339" i="3"/>
  <c r="U339" i="3" s="1"/>
  <c r="O340" i="3"/>
  <c r="T340" i="3" s="1"/>
  <c r="O352" i="3"/>
  <c r="T352" i="3" s="1"/>
  <c r="O353" i="3"/>
  <c r="U353" i="3" s="1"/>
  <c r="O358" i="3"/>
  <c r="T358" i="3" s="1"/>
  <c r="O365" i="3"/>
  <c r="U365" i="3" s="1"/>
  <c r="O369" i="3"/>
  <c r="T369" i="3" s="1"/>
  <c r="Y181" i="3"/>
  <c r="O190" i="3"/>
  <c r="V190" i="3" s="1"/>
  <c r="Y197" i="3"/>
  <c r="O201" i="3"/>
  <c r="T201" i="3" s="1"/>
  <c r="O203" i="3"/>
  <c r="V203" i="3" s="1"/>
  <c r="L216" i="3"/>
  <c r="Y206" i="3"/>
  <c r="Y210" i="3"/>
  <c r="O214" i="3"/>
  <c r="T214" i="3" s="1"/>
  <c r="O224" i="3"/>
  <c r="U224" i="3" s="1"/>
  <c r="I270" i="3"/>
  <c r="O227" i="3"/>
  <c r="V227" i="3" s="1"/>
  <c r="O231" i="3"/>
  <c r="U231" i="3" s="1"/>
  <c r="Z233" i="3"/>
  <c r="Y238" i="3"/>
  <c r="O240" i="3"/>
  <c r="U240" i="3" s="1"/>
  <c r="O245" i="3"/>
  <c r="T245" i="3" s="1"/>
  <c r="Y253" i="3"/>
  <c r="Y256" i="3"/>
  <c r="O260" i="3"/>
  <c r="U260" i="3" s="1"/>
  <c r="O263" i="3"/>
  <c r="T263" i="3" s="1"/>
  <c r="O264" i="3"/>
  <c r="U264" i="3" s="1"/>
  <c r="Y269" i="3"/>
  <c r="O277" i="3"/>
  <c r="U277" i="3" s="1"/>
  <c r="Y280" i="3"/>
  <c r="Y288" i="3"/>
  <c r="O292" i="3"/>
  <c r="V292" i="3" s="1"/>
  <c r="O296" i="3"/>
  <c r="V296" i="3" s="1"/>
  <c r="O306" i="3"/>
  <c r="V306" i="3" s="1"/>
  <c r="Y309" i="3"/>
  <c r="Y313" i="3"/>
  <c r="Z317" i="3"/>
  <c r="Z320" i="3"/>
  <c r="O324" i="3"/>
  <c r="T324" i="3" s="1"/>
  <c r="O329" i="3"/>
  <c r="O335" i="3"/>
  <c r="T335" i="3" s="1"/>
  <c r="Y338" i="3"/>
  <c r="O346" i="3"/>
  <c r="V346" i="3" s="1"/>
  <c r="O357" i="3"/>
  <c r="U357" i="3" s="1"/>
  <c r="O363" i="3"/>
  <c r="U363" i="3" s="1"/>
  <c r="O367" i="3"/>
  <c r="U367" i="3" s="1"/>
  <c r="T21" i="3"/>
  <c r="U28" i="3"/>
  <c r="U22" i="3"/>
  <c r="V22" i="3"/>
  <c r="T22" i="3"/>
  <c r="U30" i="3"/>
  <c r="T30" i="3"/>
  <c r="V30" i="3"/>
  <c r="V39" i="3"/>
  <c r="U39" i="3"/>
  <c r="T39" i="3"/>
  <c r="V50" i="3"/>
  <c r="U50" i="3"/>
  <c r="T50" i="3"/>
  <c r="V54" i="3"/>
  <c r="T54" i="3"/>
  <c r="U54" i="3"/>
  <c r="U57" i="3"/>
  <c r="T57" i="3"/>
  <c r="V57" i="3"/>
  <c r="V66" i="3"/>
  <c r="U66" i="3"/>
  <c r="T66" i="3"/>
  <c r="U73" i="3"/>
  <c r="T73" i="3"/>
  <c r="V73" i="3"/>
  <c r="Z11" i="3"/>
  <c r="O13" i="3"/>
  <c r="Z19" i="3"/>
  <c r="Z23" i="3"/>
  <c r="Z28" i="3"/>
  <c r="Z32" i="3"/>
  <c r="Z44" i="3"/>
  <c r="U154" i="3"/>
  <c r="V154" i="3"/>
  <c r="T154" i="3"/>
  <c r="N96" i="3"/>
  <c r="C96" i="3"/>
  <c r="C93" i="3"/>
  <c r="K96" i="3"/>
  <c r="K93" i="3"/>
  <c r="O7" i="3"/>
  <c r="X11" i="3"/>
  <c r="X15" i="3"/>
  <c r="X19" i="3"/>
  <c r="D93" i="3"/>
  <c r="H93" i="3"/>
  <c r="L93" i="3"/>
  <c r="Y7" i="3"/>
  <c r="X10" i="3"/>
  <c r="E97" i="3"/>
  <c r="E110" i="3" s="1"/>
  <c r="E122" i="3" s="1"/>
  <c r="E126" i="3" s="1"/>
  <c r="I97" i="3"/>
  <c r="I110" i="3" s="1"/>
  <c r="I122" i="3" s="1"/>
  <c r="I126" i="3" s="1"/>
  <c r="M97" i="3"/>
  <c r="M110" i="3" s="1"/>
  <c r="M122" i="3" s="1"/>
  <c r="M126" i="3" s="1"/>
  <c r="Z12" i="3"/>
  <c r="X14" i="3"/>
  <c r="Y15" i="3"/>
  <c r="X18" i="3"/>
  <c r="X22" i="3"/>
  <c r="Y23" i="3"/>
  <c r="X27" i="3"/>
  <c r="Y28" i="3"/>
  <c r="X31" i="3"/>
  <c r="Y32" i="3"/>
  <c r="X35" i="3"/>
  <c r="Y36" i="3"/>
  <c r="X39" i="3"/>
  <c r="Y40" i="3"/>
  <c r="X43" i="3"/>
  <c r="Y44" i="3"/>
  <c r="E98" i="3"/>
  <c r="E111" i="3" s="1"/>
  <c r="E123" i="3" s="1"/>
  <c r="E127" i="3" s="1"/>
  <c r="I98" i="3"/>
  <c r="I111" i="3" s="1"/>
  <c r="I123" i="3" s="1"/>
  <c r="I127" i="3" s="1"/>
  <c r="M98" i="3"/>
  <c r="M111" i="3" s="1"/>
  <c r="M123" i="3" s="1"/>
  <c r="M127" i="3" s="1"/>
  <c r="Z52" i="3"/>
  <c r="O55" i="3"/>
  <c r="Z55" i="3"/>
  <c r="X56" i="3"/>
  <c r="Z58" i="3"/>
  <c r="Y59" i="3"/>
  <c r="Y62" i="3"/>
  <c r="C99" i="3"/>
  <c r="C112" i="3" s="1"/>
  <c r="C124" i="3" s="1"/>
  <c r="C128" i="3" s="1"/>
  <c r="G99" i="3"/>
  <c r="G112" i="3" s="1"/>
  <c r="G124" i="3" s="1"/>
  <c r="G128" i="3" s="1"/>
  <c r="K99" i="3"/>
  <c r="K112" i="3" s="1"/>
  <c r="K124" i="3" s="1"/>
  <c r="K128" i="3" s="1"/>
  <c r="O68" i="3"/>
  <c r="Z68" i="3"/>
  <c r="O71" i="3"/>
  <c r="Z71" i="3"/>
  <c r="X72" i="3"/>
  <c r="Z74" i="3"/>
  <c r="Y75" i="3"/>
  <c r="O85" i="3"/>
  <c r="O87" i="3"/>
  <c r="O89" i="3"/>
  <c r="O91" i="3"/>
  <c r="E93" i="3"/>
  <c r="M93" i="3"/>
  <c r="M96" i="3"/>
  <c r="C98" i="3"/>
  <c r="C111" i="3" s="1"/>
  <c r="C123" i="3" s="1"/>
  <c r="C127" i="3" s="1"/>
  <c r="O137" i="3"/>
  <c r="Y140" i="3"/>
  <c r="Z140" i="3"/>
  <c r="X140" i="3"/>
  <c r="X143" i="3"/>
  <c r="Z143" i="3"/>
  <c r="Y143" i="3"/>
  <c r="X183" i="3"/>
  <c r="Z183" i="3"/>
  <c r="O185" i="3"/>
  <c r="O188" i="3"/>
  <c r="C193" i="3"/>
  <c r="D216" i="3"/>
  <c r="O219" i="3"/>
  <c r="X234" i="3"/>
  <c r="Z234" i="3"/>
  <c r="X246" i="3"/>
  <c r="Y246" i="3"/>
  <c r="Z246" i="3"/>
  <c r="O249" i="3"/>
  <c r="Z7" i="3"/>
  <c r="Z36" i="3"/>
  <c r="X138" i="3"/>
  <c r="Z138" i="3"/>
  <c r="Y138" i="3"/>
  <c r="X184" i="3"/>
  <c r="Y184" i="3"/>
  <c r="X195" i="3"/>
  <c r="M216" i="3"/>
  <c r="Z195" i="3"/>
  <c r="F96" i="3"/>
  <c r="Y51" i="3"/>
  <c r="X58" i="3"/>
  <c r="O63" i="3"/>
  <c r="X64" i="3"/>
  <c r="Y67" i="3"/>
  <c r="X74" i="3"/>
  <c r="C100" i="3"/>
  <c r="G100" i="3"/>
  <c r="K100" i="3"/>
  <c r="O76" i="3"/>
  <c r="O84" i="3"/>
  <c r="O86" i="3"/>
  <c r="O88" i="3"/>
  <c r="O90" i="3"/>
  <c r="O92" i="3"/>
  <c r="I93" i="3"/>
  <c r="D193" i="3"/>
  <c r="H193" i="3"/>
  <c r="L193" i="3"/>
  <c r="Z137" i="3"/>
  <c r="X137" i="3"/>
  <c r="Y137" i="3"/>
  <c r="U150" i="3"/>
  <c r="V150" i="3"/>
  <c r="T150" i="3"/>
  <c r="X156" i="3"/>
  <c r="Y156" i="3"/>
  <c r="X196" i="3"/>
  <c r="Y196" i="3"/>
  <c r="O206" i="3"/>
  <c r="H270" i="3"/>
  <c r="L270" i="3"/>
  <c r="O261" i="3"/>
  <c r="Z40" i="3"/>
  <c r="X155" i="3"/>
  <c r="Z155" i="3"/>
  <c r="J96" i="3"/>
  <c r="G96" i="3"/>
  <c r="G93" i="3"/>
  <c r="D98" i="3"/>
  <c r="D111" i="3" s="1"/>
  <c r="R110" i="3" s="1"/>
  <c r="H98" i="3"/>
  <c r="H111" i="3" s="1"/>
  <c r="H123" i="3" s="1"/>
  <c r="H127" i="3" s="1"/>
  <c r="L98" i="3"/>
  <c r="L111" i="3" s="1"/>
  <c r="L123" i="3" s="1"/>
  <c r="L127" i="3" s="1"/>
  <c r="O51" i="3"/>
  <c r="Z51" i="3"/>
  <c r="X52" i="3"/>
  <c r="Y55" i="3"/>
  <c r="Z64" i="3"/>
  <c r="O67" i="3"/>
  <c r="Z67" i="3"/>
  <c r="X68" i="3"/>
  <c r="Y71" i="3"/>
  <c r="J93" i="3"/>
  <c r="D96" i="3"/>
  <c r="L96" i="3"/>
  <c r="M99" i="3"/>
  <c r="M112" i="3" s="1"/>
  <c r="M124" i="3" s="1"/>
  <c r="M128" i="3" s="1"/>
  <c r="E193" i="3"/>
  <c r="I193" i="3"/>
  <c r="M193" i="3"/>
  <c r="Z136" i="3"/>
  <c r="X136" i="3"/>
  <c r="Y136" i="3"/>
  <c r="V146" i="3"/>
  <c r="T146" i="3"/>
  <c r="U146" i="3"/>
  <c r="Y155" i="3"/>
  <c r="Z184" i="3"/>
  <c r="Y195" i="3"/>
  <c r="Z144" i="3"/>
  <c r="O147" i="3"/>
  <c r="Z147" i="3"/>
  <c r="O151" i="3"/>
  <c r="O152" i="3"/>
  <c r="Y170" i="3"/>
  <c r="O179" i="3"/>
  <c r="O180" i="3"/>
  <c r="X187" i="3"/>
  <c r="Y187" i="3"/>
  <c r="Y190" i="3"/>
  <c r="X191" i="3"/>
  <c r="Y191" i="3"/>
  <c r="Z191" i="3"/>
  <c r="H216" i="3"/>
  <c r="Y199" i="3"/>
  <c r="X200" i="3"/>
  <c r="Y200" i="3"/>
  <c r="Z200" i="3"/>
  <c r="O207" i="3"/>
  <c r="O208" i="3"/>
  <c r="F270" i="3"/>
  <c r="J270" i="3"/>
  <c r="N270" i="3"/>
  <c r="O221" i="3"/>
  <c r="Y225" i="3"/>
  <c r="X226" i="3"/>
  <c r="Y226" i="3"/>
  <c r="X239" i="3"/>
  <c r="O250" i="3"/>
  <c r="Y254" i="3"/>
  <c r="X255" i="3"/>
  <c r="Y255" i="3"/>
  <c r="O262" i="3"/>
  <c r="Y266" i="3"/>
  <c r="X267" i="3"/>
  <c r="Y267" i="3"/>
  <c r="F374" i="3"/>
  <c r="J374" i="3"/>
  <c r="X275" i="3"/>
  <c r="Y275" i="3"/>
  <c r="Y318" i="3"/>
  <c r="Z318" i="3"/>
  <c r="X318" i="3"/>
  <c r="S104" i="3"/>
  <c r="F193" i="3"/>
  <c r="J193" i="3"/>
  <c r="N193" i="3"/>
  <c r="Z139" i="3"/>
  <c r="Y151" i="3"/>
  <c r="X152" i="3"/>
  <c r="Y152" i="3"/>
  <c r="Z152" i="3"/>
  <c r="Y179" i="3"/>
  <c r="X180" i="3"/>
  <c r="Y180" i="3"/>
  <c r="Z180" i="3"/>
  <c r="O191" i="3"/>
  <c r="O200" i="3"/>
  <c r="Y207" i="3"/>
  <c r="X208" i="3"/>
  <c r="Y208" i="3"/>
  <c r="Z208" i="3"/>
  <c r="O210" i="3"/>
  <c r="X213" i="3"/>
  <c r="Y213" i="3"/>
  <c r="O299" i="3"/>
  <c r="Y322" i="3"/>
  <c r="X322" i="3"/>
  <c r="Z322" i="3"/>
  <c r="O138" i="3"/>
  <c r="O143" i="3"/>
  <c r="X144" i="3"/>
  <c r="Y147" i="3"/>
  <c r="X148" i="3"/>
  <c r="Y148" i="3"/>
  <c r="Z148" i="3"/>
  <c r="Z151" i="3"/>
  <c r="O155" i="3"/>
  <c r="O156" i="3"/>
  <c r="Y175" i="3"/>
  <c r="X176" i="3"/>
  <c r="Y176" i="3"/>
  <c r="Z176" i="3"/>
  <c r="Z179" i="3"/>
  <c r="O183" i="3"/>
  <c r="O184" i="3"/>
  <c r="O196" i="3"/>
  <c r="Y203" i="3"/>
  <c r="X204" i="3"/>
  <c r="Y204" i="3"/>
  <c r="Z204" i="3"/>
  <c r="Z207" i="3"/>
  <c r="Z212" i="3"/>
  <c r="E270" i="3"/>
  <c r="X218" i="3"/>
  <c r="Y218" i="3"/>
  <c r="M270" i="3"/>
  <c r="O236" i="3"/>
  <c r="O242" i="3"/>
  <c r="X247" i="3"/>
  <c r="Y247" i="3"/>
  <c r="O259" i="3"/>
  <c r="X274" i="3"/>
  <c r="Z274" i="3"/>
  <c r="O276" i="3"/>
  <c r="X285" i="3"/>
  <c r="Z285" i="3"/>
  <c r="Y285" i="3"/>
  <c r="C216" i="3"/>
  <c r="G216" i="3"/>
  <c r="K216" i="3"/>
  <c r="O195" i="3"/>
  <c r="Z221" i="3"/>
  <c r="Z229" i="3"/>
  <c r="Z236" i="3"/>
  <c r="Z242" i="3"/>
  <c r="Z250" i="3"/>
  <c r="Y258" i="3"/>
  <c r="X259" i="3"/>
  <c r="Y259" i="3"/>
  <c r="Z259" i="3"/>
  <c r="Z262" i="3"/>
  <c r="Y278" i="3"/>
  <c r="X279" i="3"/>
  <c r="Y279" i="3"/>
  <c r="Z279" i="3"/>
  <c r="O282" i="3"/>
  <c r="O284" i="3"/>
  <c r="Y326" i="3"/>
  <c r="Z326" i="3"/>
  <c r="X326" i="3"/>
  <c r="N374" i="3"/>
  <c r="O279" i="3"/>
  <c r="X298" i="3"/>
  <c r="Y298" i="3"/>
  <c r="X302" i="3"/>
  <c r="Z302" i="3"/>
  <c r="O304" i="3"/>
  <c r="F216" i="3"/>
  <c r="J216" i="3"/>
  <c r="N216" i="3"/>
  <c r="O212" i="3"/>
  <c r="O213" i="3"/>
  <c r="O218" i="3"/>
  <c r="G270" i="3"/>
  <c r="K270" i="3"/>
  <c r="Y221" i="3"/>
  <c r="X222" i="3"/>
  <c r="Y222" i="3"/>
  <c r="Z222" i="3"/>
  <c r="O225" i="3"/>
  <c r="O226" i="3"/>
  <c r="Y229" i="3"/>
  <c r="X230" i="3"/>
  <c r="Y230" i="3"/>
  <c r="Z230" i="3"/>
  <c r="O233" i="3"/>
  <c r="O234" i="3"/>
  <c r="Y236" i="3"/>
  <c r="X237" i="3"/>
  <c r="Y237" i="3"/>
  <c r="Z237" i="3"/>
  <c r="Y242" i="3"/>
  <c r="X243" i="3"/>
  <c r="Y243" i="3"/>
  <c r="Z243" i="3"/>
  <c r="O246" i="3"/>
  <c r="O247" i="3"/>
  <c r="Y250" i="3"/>
  <c r="X251" i="3"/>
  <c r="Y251" i="3"/>
  <c r="Z251" i="3"/>
  <c r="O254" i="3"/>
  <c r="O255" i="3"/>
  <c r="Y262" i="3"/>
  <c r="X263" i="3"/>
  <c r="Y263" i="3"/>
  <c r="Z263" i="3"/>
  <c r="O266" i="3"/>
  <c r="O267" i="3"/>
  <c r="C374" i="3"/>
  <c r="G374" i="3"/>
  <c r="K374" i="3"/>
  <c r="O272" i="3"/>
  <c r="O274" i="3"/>
  <c r="O275" i="3"/>
  <c r="X286" i="3"/>
  <c r="Y286" i="3"/>
  <c r="O287" i="3"/>
  <c r="X303" i="3"/>
  <c r="Y303" i="3"/>
  <c r="Z214" i="3"/>
  <c r="Z219" i="3"/>
  <c r="Z223" i="3"/>
  <c r="Z227" i="3"/>
  <c r="Z231" i="3"/>
  <c r="Y239" i="3"/>
  <c r="Z240" i="3"/>
  <c r="Z244" i="3"/>
  <c r="Z248" i="3"/>
  <c r="Z252" i="3"/>
  <c r="Z264" i="3"/>
  <c r="C270" i="3"/>
  <c r="E374" i="3"/>
  <c r="I374" i="3"/>
  <c r="M374" i="3"/>
  <c r="Z272" i="3"/>
  <c r="Y281" i="3"/>
  <c r="X282" i="3"/>
  <c r="Y282" i="3"/>
  <c r="Z282" i="3"/>
  <c r="O285" i="3"/>
  <c r="O286" i="3"/>
  <c r="X289" i="3"/>
  <c r="Y289" i="3"/>
  <c r="X290" i="3"/>
  <c r="Y290" i="3"/>
  <c r="Z290" i="3"/>
  <c r="Z293" i="3"/>
  <c r="Y306" i="3"/>
  <c r="X307" i="3"/>
  <c r="Y307" i="3"/>
  <c r="Z307" i="3"/>
  <c r="Z310" i="3"/>
  <c r="O314" i="3"/>
  <c r="O315" i="3"/>
  <c r="O325" i="3"/>
  <c r="O328" i="3"/>
  <c r="U348" i="3"/>
  <c r="T348" i="3"/>
  <c r="V348" i="3"/>
  <c r="O307" i="3"/>
  <c r="Y314" i="3"/>
  <c r="X315" i="3"/>
  <c r="Y315" i="3"/>
  <c r="Z315" i="3"/>
  <c r="Z328" i="3"/>
  <c r="Y328" i="3"/>
  <c r="O343" i="3"/>
  <c r="Y359" i="3"/>
  <c r="X359" i="3"/>
  <c r="Z359" i="3"/>
  <c r="D374" i="3"/>
  <c r="H374" i="3"/>
  <c r="L374" i="3"/>
  <c r="Y293" i="3"/>
  <c r="X294" i="3"/>
  <c r="Y294" i="3"/>
  <c r="Z294" i="3"/>
  <c r="O297" i="3"/>
  <c r="O302" i="3"/>
  <c r="O303" i="3"/>
  <c r="Y310" i="3"/>
  <c r="X311" i="3"/>
  <c r="Y311" i="3"/>
  <c r="Z311" i="3"/>
  <c r="Z314" i="3"/>
  <c r="O318" i="3"/>
  <c r="X321" i="3"/>
  <c r="Z321" i="3"/>
  <c r="O322" i="3"/>
  <c r="O326" i="3"/>
  <c r="X342" i="3"/>
  <c r="Y342" i="3"/>
  <c r="Z283" i="3"/>
  <c r="Z287" i="3"/>
  <c r="O289" i="3"/>
  <c r="Z295" i="3"/>
  <c r="Z299" i="3"/>
  <c r="O327" i="3"/>
  <c r="O336" i="3"/>
  <c r="X337" i="3"/>
  <c r="Y337" i="3"/>
  <c r="O338" i="3"/>
  <c r="O342" i="3"/>
  <c r="O298" i="3"/>
  <c r="Y299" i="3"/>
  <c r="O321" i="3"/>
  <c r="X324" i="3"/>
  <c r="O332" i="3"/>
  <c r="X333" i="3"/>
  <c r="Y333" i="3"/>
  <c r="O334" i="3"/>
  <c r="O345" i="3"/>
  <c r="X346" i="3"/>
  <c r="Y346" i="3"/>
  <c r="O347" i="3"/>
  <c r="X325" i="3"/>
  <c r="X332" i="3"/>
  <c r="X336" i="3"/>
  <c r="X341" i="3"/>
  <c r="X345" i="3"/>
  <c r="X349" i="3"/>
  <c r="T350" i="3"/>
  <c r="O355" i="3"/>
  <c r="O362" i="3"/>
  <c r="Y363" i="3"/>
  <c r="X363" i="3"/>
  <c r="O364" i="3"/>
  <c r="Y367" i="3"/>
  <c r="X367" i="3"/>
  <c r="O368" i="3"/>
  <c r="Y335" i="3"/>
  <c r="Y340" i="3"/>
  <c r="Y344" i="3"/>
  <c r="O351" i="3"/>
  <c r="O354" i="3"/>
  <c r="Y355" i="3"/>
  <c r="X355" i="3"/>
  <c r="O356" i="3"/>
  <c r="O359" i="3"/>
  <c r="Y371" i="3"/>
  <c r="X371" i="3"/>
  <c r="X352" i="3"/>
  <c r="Y353" i="3"/>
  <c r="Z354" i="3"/>
  <c r="X356" i="3"/>
  <c r="Y357" i="3"/>
  <c r="Z358" i="3"/>
  <c r="X360" i="3"/>
  <c r="Y361" i="3"/>
  <c r="Z362" i="3"/>
  <c r="X364" i="3"/>
  <c r="Y365" i="3"/>
  <c r="X368" i="3"/>
  <c r="Y369" i="3"/>
  <c r="Z370" i="3"/>
  <c r="X372" i="3"/>
  <c r="Y373" i="3"/>
  <c r="Y352" i="3"/>
  <c r="Y356" i="3"/>
  <c r="Y360" i="3"/>
  <c r="Y364" i="3"/>
  <c r="Y368" i="3"/>
  <c r="Y372" i="3"/>
  <c r="V291" i="3" l="1"/>
  <c r="V290" i="3"/>
  <c r="T291" i="3"/>
  <c r="V169" i="3"/>
  <c r="T290" i="3"/>
  <c r="U230" i="3"/>
  <c r="U169" i="3"/>
  <c r="V83" i="3"/>
  <c r="T329" i="3"/>
  <c r="U329" i="3"/>
  <c r="V329" i="3"/>
  <c r="T371" i="3"/>
  <c r="V349" i="3"/>
  <c r="V237" i="3"/>
  <c r="V263" i="3"/>
  <c r="U173" i="3"/>
  <c r="V173" i="3"/>
  <c r="T173" i="3"/>
  <c r="T295" i="3"/>
  <c r="U281" i="3"/>
  <c r="V244" i="3"/>
  <c r="U248" i="3"/>
  <c r="V231" i="3"/>
  <c r="U256" i="3"/>
  <c r="T367" i="3"/>
  <c r="U333" i="3"/>
  <c r="V228" i="3"/>
  <c r="V333" i="3"/>
  <c r="T306" i="3"/>
  <c r="V313" i="3"/>
  <c r="T223" i="3"/>
  <c r="U176" i="3"/>
  <c r="T237" i="3"/>
  <c r="T349" i="3"/>
  <c r="U323" i="3"/>
  <c r="V295" i="3"/>
  <c r="U199" i="3"/>
  <c r="U229" i="3"/>
  <c r="U245" i="3"/>
  <c r="U203" i="3"/>
  <c r="V214" i="3"/>
  <c r="V145" i="3"/>
  <c r="T199" i="3"/>
  <c r="T24" i="3"/>
  <c r="U373" i="3"/>
  <c r="V168" i="3"/>
  <c r="V367" i="3"/>
  <c r="V353" i="3"/>
  <c r="T313" i="3"/>
  <c r="T311" i="3"/>
  <c r="U269" i="3"/>
  <c r="U181" i="3"/>
  <c r="V245" i="3"/>
  <c r="T203" i="3"/>
  <c r="T281" i="3"/>
  <c r="U178" i="3"/>
  <c r="T228" i="3"/>
  <c r="T353" i="3"/>
  <c r="U311" i="3"/>
  <c r="U263" i="3"/>
  <c r="U209" i="3"/>
  <c r="T175" i="3"/>
  <c r="T178" i="3"/>
  <c r="T241" i="3"/>
  <c r="T231" i="3"/>
  <c r="T168" i="3"/>
  <c r="U214" i="3"/>
  <c r="U145" i="3"/>
  <c r="U360" i="3"/>
  <c r="T209" i="3"/>
  <c r="V175" i="3"/>
  <c r="T269" i="3"/>
  <c r="U241" i="3"/>
  <c r="T41" i="3"/>
  <c r="T170" i="3"/>
  <c r="V344" i="3"/>
  <c r="T202" i="3"/>
  <c r="U82" i="3"/>
  <c r="V366" i="3"/>
  <c r="T239" i="3"/>
  <c r="V369" i="3"/>
  <c r="U222" i="3"/>
  <c r="V243" i="3"/>
  <c r="U189" i="3"/>
  <c r="T140" i="3"/>
  <c r="T62" i="3"/>
  <c r="V23" i="3"/>
  <c r="V361" i="3"/>
  <c r="V312" i="3"/>
  <c r="U292" i="3"/>
  <c r="V280" i="3"/>
  <c r="T243" i="3"/>
  <c r="U186" i="3"/>
  <c r="V37" i="3"/>
  <c r="U47" i="3"/>
  <c r="V49" i="3"/>
  <c r="V230" i="3"/>
  <c r="U305" i="3"/>
  <c r="T252" i="3"/>
  <c r="V204" i="3"/>
  <c r="V20" i="3"/>
  <c r="T64" i="3"/>
  <c r="V341" i="3"/>
  <c r="T366" i="3"/>
  <c r="T357" i="3"/>
  <c r="U340" i="3"/>
  <c r="V248" i="3"/>
  <c r="U36" i="3"/>
  <c r="V72" i="3"/>
  <c r="U192" i="3"/>
  <c r="T46" i="3"/>
  <c r="T316" i="3"/>
  <c r="V265" i="3"/>
  <c r="V258" i="3"/>
  <c r="T75" i="3"/>
  <c r="U18" i="3"/>
  <c r="U273" i="3"/>
  <c r="U310" i="3"/>
  <c r="T198" i="3"/>
  <c r="T229" i="3"/>
  <c r="V189" i="3"/>
  <c r="V202" i="3"/>
  <c r="U61" i="3"/>
  <c r="T23" i="3"/>
  <c r="V371" i="3"/>
  <c r="T361" i="3"/>
  <c r="U293" i="3"/>
  <c r="U309" i="3"/>
  <c r="T344" i="3"/>
  <c r="U174" i="3"/>
  <c r="V283" i="3"/>
  <c r="T45" i="3"/>
  <c r="V29" i="3"/>
  <c r="T27" i="3"/>
  <c r="T363" i="3"/>
  <c r="T365" i="3"/>
  <c r="T305" i="3"/>
  <c r="U244" i="3"/>
  <c r="T309" i="3"/>
  <c r="T292" i="3"/>
  <c r="U265" i="3"/>
  <c r="U308" i="3"/>
  <c r="V252" i="3"/>
  <c r="V223" i="3"/>
  <c r="V153" i="3"/>
  <c r="T141" i="3"/>
  <c r="T235" i="3"/>
  <c r="T186" i="3"/>
  <c r="T215" i="3"/>
  <c r="T174" i="3"/>
  <c r="U283" i="3"/>
  <c r="V44" i="3"/>
  <c r="V80" i="3"/>
  <c r="T42" i="3"/>
  <c r="T192" i="3"/>
  <c r="U41" i="3"/>
  <c r="U27" i="3"/>
  <c r="V10" i="3"/>
  <c r="T53" i="3"/>
  <c r="V360" i="3"/>
  <c r="V357" i="3"/>
  <c r="T341" i="3"/>
  <c r="V340" i="3"/>
  <c r="U319" i="3"/>
  <c r="V365" i="3"/>
  <c r="V316" i="3"/>
  <c r="V222" i="3"/>
  <c r="T308" i="3"/>
  <c r="T268" i="3"/>
  <c r="V141" i="3"/>
  <c r="V235" i="3"/>
  <c r="T227" i="3"/>
  <c r="U204" i="3"/>
  <c r="V140" i="3"/>
  <c r="U75" i="3"/>
  <c r="U215" i="3"/>
  <c r="U37" i="3"/>
  <c r="V52" i="3"/>
  <c r="U142" i="3"/>
  <c r="T80" i="3"/>
  <c r="T26" i="3"/>
  <c r="T65" i="3"/>
  <c r="U53" i="3"/>
  <c r="V370" i="3"/>
  <c r="V337" i="3"/>
  <c r="U278" i="3"/>
  <c r="U232" i="3"/>
  <c r="T253" i="3"/>
  <c r="U258" i="3"/>
  <c r="T370" i="3"/>
  <c r="U358" i="3"/>
  <c r="U337" i="3"/>
  <c r="T238" i="3"/>
  <c r="U324" i="3"/>
  <c r="T59" i="3"/>
  <c r="V320" i="3"/>
  <c r="T317" i="3"/>
  <c r="U300" i="3"/>
  <c r="T288" i="3"/>
  <c r="T264" i="3"/>
  <c r="T211" i="3"/>
  <c r="T257" i="3"/>
  <c r="U182" i="3"/>
  <c r="U43" i="3"/>
  <c r="T40" i="3"/>
  <c r="V358" i="3"/>
  <c r="V339" i="3"/>
  <c r="U346" i="3"/>
  <c r="U312" i="3"/>
  <c r="T301" i="3"/>
  <c r="V324" i="3"/>
  <c r="V253" i="3"/>
  <c r="T224" i="3"/>
  <c r="V317" i="3"/>
  <c r="V288" i="3"/>
  <c r="V211" i="3"/>
  <c r="U280" i="3"/>
  <c r="V257" i="3"/>
  <c r="V198" i="3"/>
  <c r="U177" i="3"/>
  <c r="T136" i="3"/>
  <c r="D122" i="3"/>
  <c r="S110" i="3" s="1"/>
  <c r="V197" i="3"/>
  <c r="T47" i="3"/>
  <c r="T83" i="3"/>
  <c r="U42" i="3"/>
  <c r="U26" i="3"/>
  <c r="U29" i="3"/>
  <c r="T273" i="3"/>
  <c r="V238" i="3"/>
  <c r="T232" i="3"/>
  <c r="V224" i="3"/>
  <c r="T320" i="3"/>
  <c r="T300" i="3"/>
  <c r="V264" i="3"/>
  <c r="T177" i="3"/>
  <c r="U59" i="3"/>
  <c r="T182" i="3"/>
  <c r="U197" i="3"/>
  <c r="T74" i="3"/>
  <c r="U79" i="3"/>
  <c r="V60" i="3"/>
  <c r="V33" i="3"/>
  <c r="V38" i="3"/>
  <c r="T339" i="3"/>
  <c r="T346" i="3"/>
  <c r="T323" i="3"/>
  <c r="U301" i="3"/>
  <c r="T278" i="3"/>
  <c r="V251" i="3"/>
  <c r="U190" i="3"/>
  <c r="U170" i="3"/>
  <c r="U251" i="3"/>
  <c r="T190" i="3"/>
  <c r="V277" i="3"/>
  <c r="U201" i="3"/>
  <c r="U19" i="3"/>
  <c r="U74" i="3"/>
  <c r="V45" i="3"/>
  <c r="V142" i="3"/>
  <c r="U81" i="3"/>
  <c r="T79" i="3"/>
  <c r="U60" i="3"/>
  <c r="U33" i="3"/>
  <c r="U16" i="3"/>
  <c r="V65" i="3"/>
  <c r="T43" i="3"/>
  <c r="T148" i="3"/>
  <c r="V139" i="3"/>
  <c r="U136" i="3"/>
  <c r="U149" i="3"/>
  <c r="X193" i="3"/>
  <c r="T149" i="3"/>
  <c r="T139" i="3"/>
  <c r="U148" i="3"/>
  <c r="M375" i="3"/>
  <c r="V78" i="3"/>
  <c r="V81" i="3"/>
  <c r="T77" i="3"/>
  <c r="U77" i="3"/>
  <c r="T70" i="3"/>
  <c r="V62" i="3"/>
  <c r="T61" i="3"/>
  <c r="U64" i="3"/>
  <c r="V70" i="3"/>
  <c r="T72" i="3"/>
  <c r="V58" i="3"/>
  <c r="V56" i="3"/>
  <c r="V32" i="3"/>
  <c r="U48" i="3"/>
  <c r="T36" i="3"/>
  <c r="T52" i="3"/>
  <c r="T35" i="3"/>
  <c r="U44" i="3"/>
  <c r="U35" i="3"/>
  <c r="U49" i="3"/>
  <c r="V40" i="3"/>
  <c r="V46" i="3"/>
  <c r="T38" i="3"/>
  <c r="U31" i="3"/>
  <c r="S109" i="3"/>
  <c r="T28" i="3"/>
  <c r="U12" i="3"/>
  <c r="T20" i="3"/>
  <c r="T19" i="3"/>
  <c r="V18" i="3"/>
  <c r="V16" i="3"/>
  <c r="T15" i="3"/>
  <c r="V25" i="3"/>
  <c r="U17" i="3"/>
  <c r="U21" i="3"/>
  <c r="V12" i="3"/>
  <c r="T10" i="3"/>
  <c r="V8" i="3"/>
  <c r="U14" i="3"/>
  <c r="T11" i="3"/>
  <c r="U11" i="3"/>
  <c r="D375" i="3"/>
  <c r="T8" i="3"/>
  <c r="T9" i="3"/>
  <c r="I375" i="3"/>
  <c r="K375" i="3"/>
  <c r="U372" i="3"/>
  <c r="U352" i="3"/>
  <c r="V363" i="3"/>
  <c r="T373" i="3"/>
  <c r="U369" i="3"/>
  <c r="V319" i="3"/>
  <c r="U335" i="3"/>
  <c r="U296" i="3"/>
  <c r="U239" i="3"/>
  <c r="T310" i="3"/>
  <c r="U268" i="3"/>
  <c r="T260" i="3"/>
  <c r="T205" i="3"/>
  <c r="T144" i="3"/>
  <c r="T220" i="3"/>
  <c r="U227" i="3"/>
  <c r="V181" i="3"/>
  <c r="T176" i="3"/>
  <c r="T277" i="3"/>
  <c r="O98" i="3"/>
  <c r="V256" i="3"/>
  <c r="U220" i="3"/>
  <c r="T240" i="3"/>
  <c r="V201" i="3"/>
  <c r="U56" i="3"/>
  <c r="T32" i="3"/>
  <c r="U15" i="3"/>
  <c r="U58" i="3"/>
  <c r="U34" i="3"/>
  <c r="U25" i="3"/>
  <c r="U24" i="3"/>
  <c r="U69" i="3"/>
  <c r="V48" i="3"/>
  <c r="T31" i="3"/>
  <c r="Y374" i="3"/>
  <c r="T294" i="3"/>
  <c r="V294" i="3"/>
  <c r="Z270" i="3"/>
  <c r="F375" i="3"/>
  <c r="V240" i="3"/>
  <c r="V82" i="3"/>
  <c r="U78" i="3"/>
  <c r="U9" i="3"/>
  <c r="V34" i="3"/>
  <c r="T69" i="3"/>
  <c r="T14" i="3"/>
  <c r="V372" i="3"/>
  <c r="V352" i="3"/>
  <c r="V335" i="3"/>
  <c r="T296" i="3"/>
  <c r="X374" i="3"/>
  <c r="V260" i="3"/>
  <c r="V205" i="3"/>
  <c r="U153" i="3"/>
  <c r="U144" i="3"/>
  <c r="X93" i="3"/>
  <c r="V17" i="3"/>
  <c r="U306" i="3"/>
  <c r="L375" i="3"/>
  <c r="E375" i="3"/>
  <c r="C375" i="3"/>
  <c r="T293" i="3"/>
  <c r="U356" i="3"/>
  <c r="T356" i="3"/>
  <c r="V356" i="3"/>
  <c r="U364" i="3"/>
  <c r="T364" i="3"/>
  <c r="V364" i="3"/>
  <c r="U327" i="3"/>
  <c r="T327" i="3"/>
  <c r="V327" i="3"/>
  <c r="T303" i="3"/>
  <c r="U303" i="3"/>
  <c r="V303" i="3"/>
  <c r="T343" i="3"/>
  <c r="U343" i="3"/>
  <c r="V343" i="3"/>
  <c r="T307" i="3"/>
  <c r="V307" i="3"/>
  <c r="U307" i="3"/>
  <c r="V254" i="3"/>
  <c r="T254" i="3"/>
  <c r="U254" i="3"/>
  <c r="V233" i="3"/>
  <c r="T233" i="3"/>
  <c r="U233" i="3"/>
  <c r="T304" i="3"/>
  <c r="U304" i="3"/>
  <c r="V304" i="3"/>
  <c r="Y270" i="3"/>
  <c r="T156" i="3"/>
  <c r="U156" i="3"/>
  <c r="V156" i="3"/>
  <c r="T143" i="3"/>
  <c r="U143" i="3"/>
  <c r="V143" i="3"/>
  <c r="T88" i="3"/>
  <c r="V88" i="3"/>
  <c r="U88" i="3"/>
  <c r="U249" i="3"/>
  <c r="V249" i="3"/>
  <c r="T249" i="3"/>
  <c r="T89" i="3"/>
  <c r="U89" i="3"/>
  <c r="V89" i="3"/>
  <c r="K109" i="3"/>
  <c r="K121" i="3" s="1"/>
  <c r="K125" i="3" s="1"/>
  <c r="K101" i="3"/>
  <c r="K102" i="3" s="1"/>
  <c r="U13" i="3"/>
  <c r="V13" i="3"/>
  <c r="T13" i="3"/>
  <c r="O97" i="3"/>
  <c r="T334" i="3"/>
  <c r="U334" i="3"/>
  <c r="V334" i="3"/>
  <c r="T322" i="3"/>
  <c r="U322" i="3"/>
  <c r="V322" i="3"/>
  <c r="T359" i="3"/>
  <c r="V359" i="3"/>
  <c r="U359" i="3"/>
  <c r="V354" i="3"/>
  <c r="U354" i="3"/>
  <c r="T354" i="3"/>
  <c r="V362" i="3"/>
  <c r="U362" i="3"/>
  <c r="T362" i="3"/>
  <c r="T321" i="3"/>
  <c r="U321" i="3"/>
  <c r="V321" i="3"/>
  <c r="T298" i="3"/>
  <c r="U298" i="3"/>
  <c r="V298" i="3"/>
  <c r="V342" i="3"/>
  <c r="T342" i="3"/>
  <c r="U342" i="3"/>
  <c r="V336" i="3"/>
  <c r="U336" i="3"/>
  <c r="T336" i="3"/>
  <c r="U328" i="3"/>
  <c r="T328" i="3"/>
  <c r="V328" i="3"/>
  <c r="T286" i="3"/>
  <c r="U286" i="3"/>
  <c r="V286" i="3"/>
  <c r="T287" i="3"/>
  <c r="U287" i="3"/>
  <c r="V287" i="3"/>
  <c r="T275" i="3"/>
  <c r="U275" i="3"/>
  <c r="V275" i="3"/>
  <c r="G375" i="3"/>
  <c r="T255" i="3"/>
  <c r="U255" i="3"/>
  <c r="V255" i="3"/>
  <c r="T234" i="3"/>
  <c r="U234" i="3"/>
  <c r="V234" i="3"/>
  <c r="V212" i="3"/>
  <c r="T212" i="3"/>
  <c r="U212" i="3"/>
  <c r="N375" i="3"/>
  <c r="T276" i="3"/>
  <c r="U276" i="3"/>
  <c r="V276" i="3"/>
  <c r="T200" i="3"/>
  <c r="V200" i="3"/>
  <c r="U200" i="3"/>
  <c r="J375" i="3"/>
  <c r="V262" i="3"/>
  <c r="T262" i="3"/>
  <c r="U262" i="3"/>
  <c r="V179" i="3"/>
  <c r="T179" i="3"/>
  <c r="U179" i="3"/>
  <c r="Y216" i="3"/>
  <c r="Y193" i="3"/>
  <c r="D109" i="3"/>
  <c r="D101" i="3"/>
  <c r="D102" i="3" s="1"/>
  <c r="J101" i="3"/>
  <c r="J102" i="3" s="1"/>
  <c r="J109" i="3"/>
  <c r="J121" i="3" s="1"/>
  <c r="J125" i="3" s="1"/>
  <c r="U261" i="3"/>
  <c r="V261" i="3"/>
  <c r="T261" i="3"/>
  <c r="T90" i="3"/>
  <c r="V90" i="3"/>
  <c r="U90" i="3"/>
  <c r="O100" i="3"/>
  <c r="T76" i="3"/>
  <c r="U76" i="3"/>
  <c r="V76" i="3"/>
  <c r="U63" i="3"/>
  <c r="T63" i="3"/>
  <c r="V63" i="3"/>
  <c r="F101" i="3"/>
  <c r="F102" i="3" s="1"/>
  <c r="F109" i="3"/>
  <c r="F121" i="3" s="1"/>
  <c r="F125" i="3" s="1"/>
  <c r="Z93" i="3"/>
  <c r="T188" i="3"/>
  <c r="U188" i="3"/>
  <c r="V188" i="3"/>
  <c r="V137" i="3"/>
  <c r="U137" i="3"/>
  <c r="T137" i="3"/>
  <c r="T91" i="3"/>
  <c r="V91" i="3"/>
  <c r="U91" i="3"/>
  <c r="V71" i="3"/>
  <c r="U71" i="3"/>
  <c r="T71" i="3"/>
  <c r="Y93" i="3"/>
  <c r="N101" i="3"/>
  <c r="N102" i="3" s="1"/>
  <c r="N109" i="3"/>
  <c r="N121" i="3" s="1"/>
  <c r="N125" i="3" s="1"/>
  <c r="I101" i="3"/>
  <c r="I102" i="3" s="1"/>
  <c r="T355" i="3"/>
  <c r="V355" i="3"/>
  <c r="U355" i="3"/>
  <c r="U325" i="3"/>
  <c r="T325" i="3"/>
  <c r="V325" i="3"/>
  <c r="V285" i="3"/>
  <c r="T285" i="3"/>
  <c r="U285" i="3"/>
  <c r="V274" i="3"/>
  <c r="T274" i="3"/>
  <c r="U274" i="3"/>
  <c r="T67" i="3"/>
  <c r="U67" i="3"/>
  <c r="V67" i="3"/>
  <c r="T185" i="3"/>
  <c r="U185" i="3"/>
  <c r="V185" i="3"/>
  <c r="M101" i="3"/>
  <c r="M102" i="3" s="1"/>
  <c r="M109" i="3"/>
  <c r="M121" i="3" s="1"/>
  <c r="M125" i="3" s="1"/>
  <c r="U368" i="3"/>
  <c r="T368" i="3"/>
  <c r="V368" i="3"/>
  <c r="V345" i="3"/>
  <c r="U345" i="3"/>
  <c r="T345" i="3"/>
  <c r="V332" i="3"/>
  <c r="U332" i="3"/>
  <c r="T332" i="3"/>
  <c r="V326" i="3"/>
  <c r="T326" i="3"/>
  <c r="U326" i="3"/>
  <c r="T318" i="3"/>
  <c r="U318" i="3"/>
  <c r="V318" i="3"/>
  <c r="V302" i="3"/>
  <c r="T302" i="3"/>
  <c r="U302" i="3"/>
  <c r="H375" i="3"/>
  <c r="T315" i="3"/>
  <c r="U315" i="3"/>
  <c r="V315" i="3"/>
  <c r="Z374" i="3"/>
  <c r="O374" i="3"/>
  <c r="T272" i="3"/>
  <c r="U272" i="3"/>
  <c r="V272" i="3"/>
  <c r="T267" i="3"/>
  <c r="U267" i="3"/>
  <c r="V267" i="3"/>
  <c r="T247" i="3"/>
  <c r="U247" i="3"/>
  <c r="V247" i="3"/>
  <c r="T226" i="3"/>
  <c r="U226" i="3"/>
  <c r="V226" i="3"/>
  <c r="O270" i="3"/>
  <c r="T218" i="3"/>
  <c r="U218" i="3"/>
  <c r="V218" i="3"/>
  <c r="T279" i="3"/>
  <c r="V279" i="3"/>
  <c r="U279" i="3"/>
  <c r="U284" i="3"/>
  <c r="V284" i="3"/>
  <c r="T284" i="3"/>
  <c r="O216" i="3"/>
  <c r="V195" i="3"/>
  <c r="T195" i="3"/>
  <c r="U195" i="3"/>
  <c r="V242" i="3"/>
  <c r="T242" i="3"/>
  <c r="U242" i="3"/>
  <c r="V236" i="3"/>
  <c r="T236" i="3"/>
  <c r="U236" i="3"/>
  <c r="X270" i="3"/>
  <c r="V183" i="3"/>
  <c r="T183" i="3"/>
  <c r="U183" i="3"/>
  <c r="V155" i="3"/>
  <c r="T155" i="3"/>
  <c r="U155" i="3"/>
  <c r="T138" i="3"/>
  <c r="U138" i="3"/>
  <c r="V138" i="3"/>
  <c r="T191" i="3"/>
  <c r="V191" i="3"/>
  <c r="U191" i="3"/>
  <c r="T208" i="3"/>
  <c r="U208" i="3"/>
  <c r="V208" i="3"/>
  <c r="T152" i="3"/>
  <c r="U152" i="3"/>
  <c r="V152" i="3"/>
  <c r="Z193" i="3"/>
  <c r="T51" i="3"/>
  <c r="V51" i="3"/>
  <c r="U51" i="3"/>
  <c r="T86" i="3"/>
  <c r="V86" i="3"/>
  <c r="U86" i="3"/>
  <c r="T87" i="3"/>
  <c r="U87" i="3"/>
  <c r="V87" i="3"/>
  <c r="T68" i="3"/>
  <c r="O99" i="3"/>
  <c r="U68" i="3"/>
  <c r="V68" i="3"/>
  <c r="H101" i="3"/>
  <c r="H102" i="3" s="1"/>
  <c r="U351" i="3"/>
  <c r="T351" i="3"/>
  <c r="V351" i="3"/>
  <c r="T338" i="3"/>
  <c r="U338" i="3"/>
  <c r="V338" i="3"/>
  <c r="V289" i="3"/>
  <c r="U289" i="3"/>
  <c r="T289" i="3"/>
  <c r="T184" i="3"/>
  <c r="U184" i="3"/>
  <c r="V184" i="3"/>
  <c r="V147" i="3"/>
  <c r="T147" i="3"/>
  <c r="U147" i="3"/>
  <c r="Z216" i="3"/>
  <c r="D123" i="3"/>
  <c r="D127" i="3" s="1"/>
  <c r="O193" i="3"/>
  <c r="T347" i="3"/>
  <c r="U347" i="3"/>
  <c r="V347" i="3"/>
  <c r="V297" i="3"/>
  <c r="T297" i="3"/>
  <c r="U297" i="3"/>
  <c r="V314" i="3"/>
  <c r="T314" i="3"/>
  <c r="U314" i="3"/>
  <c r="V266" i="3"/>
  <c r="T266" i="3"/>
  <c r="U266" i="3"/>
  <c r="V246" i="3"/>
  <c r="T246" i="3"/>
  <c r="U246" i="3"/>
  <c r="V225" i="3"/>
  <c r="T225" i="3"/>
  <c r="U225" i="3"/>
  <c r="T213" i="3"/>
  <c r="U213" i="3"/>
  <c r="V213" i="3"/>
  <c r="T282" i="3"/>
  <c r="V282" i="3"/>
  <c r="U282" i="3"/>
  <c r="T259" i="3"/>
  <c r="V259" i="3"/>
  <c r="U259" i="3"/>
  <c r="T196" i="3"/>
  <c r="U196" i="3"/>
  <c r="V196" i="3"/>
  <c r="T299" i="3"/>
  <c r="U299" i="3"/>
  <c r="V299" i="3"/>
  <c r="T210" i="3"/>
  <c r="U210" i="3"/>
  <c r="V210" i="3"/>
  <c r="V250" i="3"/>
  <c r="T250" i="3"/>
  <c r="U250" i="3"/>
  <c r="V221" i="3"/>
  <c r="T221" i="3"/>
  <c r="U221" i="3"/>
  <c r="V207" i="3"/>
  <c r="T207" i="3"/>
  <c r="U207" i="3"/>
  <c r="T180" i="3"/>
  <c r="U180" i="3"/>
  <c r="V180" i="3"/>
  <c r="V151" i="3"/>
  <c r="T151" i="3"/>
  <c r="U151" i="3"/>
  <c r="L109" i="3"/>
  <c r="L121" i="3" s="1"/>
  <c r="L125" i="3" s="1"/>
  <c r="L101" i="3"/>
  <c r="L102" i="3" s="1"/>
  <c r="G109" i="3"/>
  <c r="G121" i="3" s="1"/>
  <c r="G125" i="3" s="1"/>
  <c r="G101" i="3"/>
  <c r="G102" i="3" s="1"/>
  <c r="U206" i="3"/>
  <c r="V206" i="3"/>
  <c r="T206" i="3"/>
  <c r="T92" i="3"/>
  <c r="V92" i="3"/>
  <c r="U92" i="3"/>
  <c r="T84" i="3"/>
  <c r="V84" i="3"/>
  <c r="U84" i="3"/>
  <c r="X216" i="3"/>
  <c r="T219" i="3"/>
  <c r="U219" i="3"/>
  <c r="V219" i="3"/>
  <c r="T85" i="3"/>
  <c r="U85" i="3"/>
  <c r="V85" i="3"/>
  <c r="V55" i="3"/>
  <c r="T55" i="3"/>
  <c r="U55" i="3"/>
  <c r="O96" i="3"/>
  <c r="O93" i="3"/>
  <c r="T7" i="3"/>
  <c r="V7" i="3"/>
  <c r="U7" i="3"/>
  <c r="C109" i="3"/>
  <c r="C121" i="3" s="1"/>
  <c r="C125" i="3" s="1"/>
  <c r="C101" i="3"/>
  <c r="C102" i="3" s="1"/>
  <c r="E101" i="3"/>
  <c r="E102" i="3" s="1"/>
  <c r="D126" i="3" l="1"/>
  <c r="U193" i="3"/>
  <c r="T193" i="3"/>
  <c r="X375" i="3"/>
  <c r="V93" i="3"/>
  <c r="Y375" i="3"/>
  <c r="V193" i="3"/>
  <c r="Z375" i="3"/>
  <c r="U270" i="3"/>
  <c r="V374" i="3"/>
  <c r="T93" i="3"/>
  <c r="U374" i="3"/>
  <c r="U93" i="3"/>
  <c r="O101" i="3"/>
  <c r="O102" i="3" s="1"/>
  <c r="V216" i="3"/>
  <c r="V270" i="3"/>
  <c r="O375" i="3"/>
  <c r="U216" i="3"/>
  <c r="T270" i="3"/>
  <c r="T216" i="3"/>
  <c r="T374" i="3"/>
  <c r="R108" i="3"/>
  <c r="D121" i="3"/>
  <c r="D125" i="3" s="1"/>
  <c r="T108" i="3" l="1"/>
  <c r="T111" i="3" s="1"/>
  <c r="R111" i="3"/>
  <c r="S108" i="3"/>
  <c r="S111" i="3" s="1"/>
  <c r="V375" i="3"/>
  <c r="V376" i="3" s="1"/>
  <c r="U375" i="3"/>
  <c r="U376" i="3" s="1"/>
  <c r="T375" i="3"/>
  <c r="T376" i="3" s="1"/>
  <c r="S113" i="3" l="1"/>
  <c r="S114" i="3"/>
  <c r="S115" i="3" s="1"/>
  <c r="R114" i="3"/>
  <c r="R115" i="3" s="1"/>
  <c r="R113" i="3"/>
  <c r="T113" i="3"/>
  <c r="T114" i="3"/>
  <c r="T115" i="3" s="1"/>
  <c r="S119" i="3" l="1"/>
  <c r="R119" i="3"/>
  <c r="K127" i="2" l="1"/>
  <c r="L127" i="2"/>
  <c r="M127" i="2"/>
  <c r="K125" i="2"/>
  <c r="L125" i="2"/>
  <c r="M125" i="2"/>
  <c r="K100" i="2"/>
  <c r="L100" i="2"/>
  <c r="M100" i="2"/>
  <c r="K48" i="2"/>
  <c r="L48" i="2"/>
  <c r="M48" i="2"/>
  <c r="K6" i="2"/>
  <c r="L6" i="2"/>
  <c r="M6" i="2"/>
  <c r="O125" i="2" l="1"/>
  <c r="O127" i="2"/>
  <c r="O100" i="2"/>
  <c r="O48" i="2"/>
  <c r="E160" i="2" l="1"/>
  <c r="E163" i="2" s="1"/>
  <c r="E165" i="2" s="1"/>
  <c r="D160" i="2"/>
  <c r="C160" i="2"/>
  <c r="C163" i="2" s="1"/>
  <c r="C165" i="2" s="1"/>
  <c r="B160" i="2"/>
  <c r="B163" i="2" s="1"/>
  <c r="B165" i="2" s="1"/>
  <c r="E145" i="2"/>
  <c r="D145" i="2"/>
  <c r="D148" i="2" s="1"/>
  <c r="C145" i="2"/>
  <c r="C148" i="2" s="1"/>
  <c r="B145" i="2"/>
  <c r="B148" i="2" s="1"/>
  <c r="M143" i="2"/>
  <c r="L143" i="2"/>
  <c r="K143" i="2"/>
  <c r="M142" i="2"/>
  <c r="L142" i="2"/>
  <c r="K142" i="2"/>
  <c r="M141" i="2"/>
  <c r="L141" i="2"/>
  <c r="K141" i="2"/>
  <c r="M140" i="2"/>
  <c r="L140" i="2"/>
  <c r="K140" i="2"/>
  <c r="M138" i="2"/>
  <c r="L138" i="2"/>
  <c r="K138" i="2"/>
  <c r="M137" i="2"/>
  <c r="L137" i="2"/>
  <c r="K137" i="2"/>
  <c r="M136" i="2"/>
  <c r="L136" i="2"/>
  <c r="K136" i="2"/>
  <c r="M135" i="2"/>
  <c r="L135" i="2"/>
  <c r="K135" i="2"/>
  <c r="M134" i="2"/>
  <c r="L134" i="2"/>
  <c r="K134" i="2"/>
  <c r="M133" i="2"/>
  <c r="L133" i="2"/>
  <c r="K133" i="2"/>
  <c r="M132" i="2"/>
  <c r="L132" i="2"/>
  <c r="K132" i="2"/>
  <c r="M131" i="2"/>
  <c r="L131" i="2"/>
  <c r="K131" i="2"/>
  <c r="M130" i="2"/>
  <c r="L130" i="2"/>
  <c r="K130" i="2"/>
  <c r="M129" i="2"/>
  <c r="L129" i="2"/>
  <c r="K129" i="2"/>
  <c r="M128" i="2"/>
  <c r="L128" i="2"/>
  <c r="K128" i="2"/>
  <c r="M126" i="2"/>
  <c r="L126" i="2"/>
  <c r="K126" i="2"/>
  <c r="M124" i="2"/>
  <c r="L124" i="2"/>
  <c r="K124" i="2"/>
  <c r="M122" i="2"/>
  <c r="L122" i="2"/>
  <c r="K122" i="2"/>
  <c r="M121" i="2"/>
  <c r="L121" i="2"/>
  <c r="K121" i="2"/>
  <c r="M120" i="2"/>
  <c r="L120" i="2"/>
  <c r="K120" i="2"/>
  <c r="M119" i="2"/>
  <c r="L119" i="2"/>
  <c r="K119" i="2"/>
  <c r="M118" i="2"/>
  <c r="L118" i="2"/>
  <c r="K118" i="2"/>
  <c r="M117" i="2"/>
  <c r="L117" i="2"/>
  <c r="K117" i="2"/>
  <c r="M116" i="2"/>
  <c r="L116" i="2"/>
  <c r="K116" i="2"/>
  <c r="M115" i="2"/>
  <c r="L115" i="2"/>
  <c r="K115" i="2"/>
  <c r="M114" i="2"/>
  <c r="L114" i="2"/>
  <c r="K114" i="2"/>
  <c r="M113" i="2"/>
  <c r="L113" i="2"/>
  <c r="K113" i="2"/>
  <c r="M112" i="2"/>
  <c r="L112" i="2"/>
  <c r="K112" i="2"/>
  <c r="M111" i="2"/>
  <c r="L111" i="2"/>
  <c r="K111" i="2"/>
  <c r="M110" i="2"/>
  <c r="L110" i="2"/>
  <c r="K110" i="2"/>
  <c r="M109" i="2"/>
  <c r="L109" i="2"/>
  <c r="K109" i="2"/>
  <c r="M108" i="2"/>
  <c r="L108" i="2"/>
  <c r="K108" i="2"/>
  <c r="M107" i="2"/>
  <c r="L107" i="2"/>
  <c r="K107" i="2"/>
  <c r="M106" i="2"/>
  <c r="L106" i="2"/>
  <c r="K106" i="2"/>
  <c r="M104" i="2"/>
  <c r="L104" i="2"/>
  <c r="K104" i="2"/>
  <c r="M103" i="2"/>
  <c r="L103" i="2"/>
  <c r="K103" i="2"/>
  <c r="M102" i="2"/>
  <c r="L102" i="2"/>
  <c r="K102" i="2"/>
  <c r="M101" i="2"/>
  <c r="L101" i="2"/>
  <c r="K101" i="2"/>
  <c r="M99" i="2"/>
  <c r="L99" i="2"/>
  <c r="K99" i="2"/>
  <c r="M98" i="2"/>
  <c r="L98" i="2"/>
  <c r="K98" i="2"/>
  <c r="M97" i="2"/>
  <c r="L97" i="2"/>
  <c r="K97" i="2"/>
  <c r="M96" i="2"/>
  <c r="L96" i="2"/>
  <c r="K96" i="2"/>
  <c r="M95" i="2"/>
  <c r="L95" i="2"/>
  <c r="K95" i="2"/>
  <c r="M94" i="2"/>
  <c r="L94" i="2"/>
  <c r="K94" i="2"/>
  <c r="M93" i="2"/>
  <c r="L93" i="2"/>
  <c r="K93" i="2"/>
  <c r="M92" i="2"/>
  <c r="L92" i="2"/>
  <c r="K92" i="2"/>
  <c r="M91" i="2"/>
  <c r="L91" i="2"/>
  <c r="K91" i="2"/>
  <c r="M90" i="2"/>
  <c r="L90" i="2"/>
  <c r="K90" i="2"/>
  <c r="M89" i="2"/>
  <c r="L89" i="2"/>
  <c r="K89" i="2"/>
  <c r="M88" i="2"/>
  <c r="L88" i="2"/>
  <c r="K88" i="2"/>
  <c r="M87" i="2"/>
  <c r="L87" i="2"/>
  <c r="K87" i="2"/>
  <c r="M86" i="2"/>
  <c r="L86" i="2"/>
  <c r="K86" i="2"/>
  <c r="M85" i="2"/>
  <c r="L85" i="2"/>
  <c r="K85" i="2"/>
  <c r="M84" i="2"/>
  <c r="L84" i="2"/>
  <c r="K84" i="2"/>
  <c r="M83" i="2"/>
  <c r="L83" i="2"/>
  <c r="K83" i="2"/>
  <c r="M82" i="2"/>
  <c r="L82" i="2"/>
  <c r="K82" i="2"/>
  <c r="M81" i="2"/>
  <c r="L81" i="2"/>
  <c r="K81" i="2"/>
  <c r="M80" i="2"/>
  <c r="L80" i="2"/>
  <c r="K80" i="2"/>
  <c r="M79" i="2"/>
  <c r="L79" i="2"/>
  <c r="K79" i="2"/>
  <c r="M78" i="2"/>
  <c r="L78" i="2"/>
  <c r="K78" i="2"/>
  <c r="M77" i="2"/>
  <c r="L77" i="2"/>
  <c r="K77" i="2"/>
  <c r="M76" i="2"/>
  <c r="L76" i="2"/>
  <c r="K76" i="2"/>
  <c r="M75" i="2"/>
  <c r="L75" i="2"/>
  <c r="K75" i="2"/>
  <c r="M74" i="2"/>
  <c r="L74" i="2"/>
  <c r="K74" i="2"/>
  <c r="M73" i="2"/>
  <c r="L73" i="2"/>
  <c r="K73" i="2"/>
  <c r="M72" i="2"/>
  <c r="L72" i="2"/>
  <c r="K72" i="2"/>
  <c r="M71" i="2"/>
  <c r="L71" i="2"/>
  <c r="K71" i="2"/>
  <c r="M70" i="2"/>
  <c r="L70" i="2"/>
  <c r="K70" i="2"/>
  <c r="M69" i="2"/>
  <c r="L69" i="2"/>
  <c r="K69" i="2"/>
  <c r="M68" i="2"/>
  <c r="L68" i="2"/>
  <c r="K68" i="2"/>
  <c r="M67" i="2"/>
  <c r="L67" i="2"/>
  <c r="K67" i="2"/>
  <c r="M66" i="2"/>
  <c r="L66" i="2"/>
  <c r="K66" i="2"/>
  <c r="M65" i="2"/>
  <c r="L65" i="2"/>
  <c r="K65" i="2"/>
  <c r="M64" i="2"/>
  <c r="L64" i="2"/>
  <c r="K64" i="2"/>
  <c r="M63" i="2"/>
  <c r="L63" i="2"/>
  <c r="K63" i="2"/>
  <c r="M62" i="2"/>
  <c r="L62" i="2"/>
  <c r="K62" i="2"/>
  <c r="M60" i="2"/>
  <c r="L60" i="2"/>
  <c r="K60" i="2"/>
  <c r="M59" i="2"/>
  <c r="L59" i="2"/>
  <c r="K59" i="2"/>
  <c r="M58" i="2"/>
  <c r="L58" i="2"/>
  <c r="K58" i="2"/>
  <c r="M57" i="2"/>
  <c r="L57" i="2"/>
  <c r="K57" i="2"/>
  <c r="M56" i="2"/>
  <c r="L56" i="2"/>
  <c r="K56" i="2"/>
  <c r="M55" i="2"/>
  <c r="L55" i="2"/>
  <c r="K55" i="2"/>
  <c r="M54" i="2"/>
  <c r="L54" i="2"/>
  <c r="K54" i="2"/>
  <c r="M53" i="2"/>
  <c r="L53" i="2"/>
  <c r="K53" i="2"/>
  <c r="M52" i="2"/>
  <c r="L52" i="2"/>
  <c r="K52" i="2"/>
  <c r="M51" i="2"/>
  <c r="L51" i="2"/>
  <c r="K51" i="2"/>
  <c r="M50" i="2"/>
  <c r="L50" i="2"/>
  <c r="K50" i="2"/>
  <c r="M49" i="2"/>
  <c r="L49" i="2"/>
  <c r="K49" i="2"/>
  <c r="M47" i="2"/>
  <c r="L47" i="2"/>
  <c r="K47" i="2"/>
  <c r="M46" i="2"/>
  <c r="L46" i="2"/>
  <c r="K46" i="2"/>
  <c r="M44" i="2"/>
  <c r="L44" i="2"/>
  <c r="K44" i="2"/>
  <c r="M43" i="2"/>
  <c r="L43" i="2"/>
  <c r="K43" i="2"/>
  <c r="M42" i="2"/>
  <c r="L42" i="2"/>
  <c r="K42" i="2"/>
  <c r="M41" i="2"/>
  <c r="L41" i="2"/>
  <c r="K41" i="2"/>
  <c r="M40" i="2"/>
  <c r="L40" i="2"/>
  <c r="K40" i="2"/>
  <c r="M39" i="2"/>
  <c r="L39" i="2"/>
  <c r="K39" i="2"/>
  <c r="M38" i="2"/>
  <c r="L38" i="2"/>
  <c r="K38" i="2"/>
  <c r="M37" i="2"/>
  <c r="L37" i="2"/>
  <c r="K37" i="2"/>
  <c r="M36" i="2"/>
  <c r="L36" i="2"/>
  <c r="K36" i="2"/>
  <c r="M35" i="2"/>
  <c r="L35" i="2"/>
  <c r="K35" i="2"/>
  <c r="M34" i="2"/>
  <c r="L34" i="2"/>
  <c r="K34" i="2"/>
  <c r="M33" i="2"/>
  <c r="L33" i="2"/>
  <c r="K33" i="2"/>
  <c r="M32" i="2"/>
  <c r="L32" i="2"/>
  <c r="K32" i="2"/>
  <c r="M31" i="2"/>
  <c r="L31" i="2"/>
  <c r="K31" i="2"/>
  <c r="M30" i="2"/>
  <c r="L30" i="2"/>
  <c r="K30" i="2"/>
  <c r="M29" i="2"/>
  <c r="L29" i="2"/>
  <c r="K29" i="2"/>
  <c r="M28" i="2"/>
  <c r="L28" i="2"/>
  <c r="K28" i="2"/>
  <c r="M27" i="2"/>
  <c r="L27" i="2"/>
  <c r="K27" i="2"/>
  <c r="M26" i="2"/>
  <c r="L26" i="2"/>
  <c r="K26" i="2"/>
  <c r="M25" i="2"/>
  <c r="L25" i="2"/>
  <c r="K25" i="2"/>
  <c r="M24" i="2"/>
  <c r="L24" i="2"/>
  <c r="K24" i="2"/>
  <c r="M23" i="2"/>
  <c r="L23" i="2"/>
  <c r="K23" i="2"/>
  <c r="M22" i="2"/>
  <c r="L22" i="2"/>
  <c r="K22" i="2"/>
  <c r="M21" i="2"/>
  <c r="L21" i="2"/>
  <c r="K21" i="2"/>
  <c r="M20" i="2"/>
  <c r="L20" i="2"/>
  <c r="K20" i="2"/>
  <c r="M19" i="2"/>
  <c r="L19" i="2"/>
  <c r="K19" i="2"/>
  <c r="M18" i="2"/>
  <c r="L18" i="2"/>
  <c r="K18" i="2"/>
  <c r="M17" i="2"/>
  <c r="L17" i="2"/>
  <c r="K17" i="2"/>
  <c r="M16" i="2"/>
  <c r="L16" i="2"/>
  <c r="K16" i="2"/>
  <c r="M15" i="2"/>
  <c r="L15" i="2"/>
  <c r="K15" i="2"/>
  <c r="M14" i="2"/>
  <c r="L14" i="2"/>
  <c r="K14" i="2"/>
  <c r="M13" i="2"/>
  <c r="L13" i="2"/>
  <c r="K13" i="2"/>
  <c r="M12" i="2"/>
  <c r="L12" i="2"/>
  <c r="K12" i="2"/>
  <c r="M11" i="2"/>
  <c r="L11" i="2"/>
  <c r="K11" i="2"/>
  <c r="M10" i="2"/>
  <c r="L10" i="2"/>
  <c r="K10" i="2"/>
  <c r="M8" i="2"/>
  <c r="L8" i="2"/>
  <c r="K8" i="2"/>
  <c r="M7" i="2"/>
  <c r="L7" i="2"/>
  <c r="K7" i="2"/>
  <c r="M5" i="2"/>
  <c r="L5" i="2"/>
  <c r="K5" i="2"/>
  <c r="M4" i="2"/>
  <c r="L4" i="2"/>
  <c r="K4" i="2"/>
  <c r="M3" i="2"/>
  <c r="L3" i="2"/>
  <c r="K3" i="2"/>
  <c r="K153" i="2"/>
  <c r="K154" i="2"/>
  <c r="L154" i="2"/>
  <c r="M154" i="2"/>
  <c r="K155" i="2"/>
  <c r="L155" i="2"/>
  <c r="K156" i="2"/>
  <c r="K157" i="2"/>
  <c r="M157" i="2"/>
  <c r="K158" i="2"/>
  <c r="L158" i="2"/>
  <c r="M158" i="2"/>
  <c r="O154" i="2" l="1"/>
  <c r="O7" i="2"/>
  <c r="O11" i="2"/>
  <c r="O19" i="2"/>
  <c r="O36" i="2"/>
  <c r="O50" i="2"/>
  <c r="O54" i="2"/>
  <c r="O58" i="2"/>
  <c r="O62" i="2"/>
  <c r="O69" i="2"/>
  <c r="O76" i="2"/>
  <c r="O82" i="2"/>
  <c r="O84" i="2"/>
  <c r="O95" i="2"/>
  <c r="O106" i="2"/>
  <c r="O118" i="2"/>
  <c r="O131" i="2"/>
  <c r="O142" i="2"/>
  <c r="O15" i="2"/>
  <c r="O23" i="2"/>
  <c r="O30" i="2"/>
  <c r="O40" i="2"/>
  <c r="O44" i="2"/>
  <c r="O73" i="2"/>
  <c r="O85" i="2"/>
  <c r="O88" i="2"/>
  <c r="O92" i="2"/>
  <c r="O101" i="2"/>
  <c r="O110" i="2"/>
  <c r="O114" i="2"/>
  <c r="O122" i="2"/>
  <c r="O126" i="2"/>
  <c r="O137" i="2"/>
  <c r="O3" i="2"/>
  <c r="O10" i="2"/>
  <c r="O12" i="2"/>
  <c r="O22" i="2"/>
  <c r="O24" i="2"/>
  <c r="O33" i="2"/>
  <c r="O34" i="2"/>
  <c r="O39" i="2"/>
  <c r="O41" i="2"/>
  <c r="O49" i="2"/>
  <c r="O51" i="2"/>
  <c r="O53" i="2"/>
  <c r="O55" i="2"/>
  <c r="O60" i="2"/>
  <c r="O63" i="2"/>
  <c r="O65" i="2"/>
  <c r="O66" i="2"/>
  <c r="O70" i="2"/>
  <c r="O74" i="2"/>
  <c r="O75" i="2"/>
  <c r="O77" i="2"/>
  <c r="O78" i="2"/>
  <c r="O79" i="2"/>
  <c r="O81" i="2"/>
  <c r="O83" i="2"/>
  <c r="O87" i="2"/>
  <c r="O89" i="2"/>
  <c r="O91" i="2"/>
  <c r="O93" i="2"/>
  <c r="O96" i="2"/>
  <c r="O98" i="2"/>
  <c r="O102" i="2"/>
  <c r="O104" i="2"/>
  <c r="O107" i="2"/>
  <c r="O109" i="2"/>
  <c r="O111" i="2"/>
  <c r="O113" i="2"/>
  <c r="O115" i="2"/>
  <c r="O117" i="2"/>
  <c r="O119" i="2"/>
  <c r="O121" i="2"/>
  <c r="O128" i="2"/>
  <c r="O130" i="2"/>
  <c r="O132" i="2"/>
  <c r="O134" i="2"/>
  <c r="O136" i="2"/>
  <c r="O138" i="2"/>
  <c r="O5" i="2"/>
  <c r="O8" i="2"/>
  <c r="O14" i="2"/>
  <c r="O16" i="2"/>
  <c r="O18" i="2"/>
  <c r="O20" i="2"/>
  <c r="O26" i="2"/>
  <c r="O27" i="2"/>
  <c r="O29" i="2"/>
  <c r="O31" i="2"/>
  <c r="O35" i="2"/>
  <c r="O37" i="2"/>
  <c r="O43" i="2"/>
  <c r="O46" i="2"/>
  <c r="O57" i="2"/>
  <c r="O59" i="2"/>
  <c r="O68" i="2"/>
  <c r="O72" i="2"/>
  <c r="O158" i="2"/>
  <c r="O141" i="2"/>
  <c r="O143" i="2"/>
  <c r="O4" i="2"/>
  <c r="O13" i="2"/>
  <c r="O17" i="2"/>
  <c r="O21" i="2"/>
  <c r="O25" i="2"/>
  <c r="O28" i="2"/>
  <c r="O32" i="2"/>
  <c r="O38" i="2"/>
  <c r="O42" i="2"/>
  <c r="O47" i="2"/>
  <c r="O52" i="2"/>
  <c r="O56" i="2"/>
  <c r="O64" i="2"/>
  <c r="O67" i="2"/>
  <c r="O71" i="2"/>
  <c r="O80" i="2"/>
  <c r="O86" i="2"/>
  <c r="O90" i="2"/>
  <c r="O94" i="2"/>
  <c r="O97" i="2"/>
  <c r="O99" i="2"/>
  <c r="O103" i="2"/>
  <c r="O108" i="2"/>
  <c r="O112" i="2"/>
  <c r="O116" i="2"/>
  <c r="O120" i="2"/>
  <c r="O124" i="2"/>
  <c r="O129" i="2"/>
  <c r="O133" i="2"/>
  <c r="O135" i="2"/>
  <c r="O140" i="2"/>
  <c r="K145" i="2"/>
  <c r="K148" i="2" s="1"/>
  <c r="C171" i="2"/>
  <c r="L145" i="2"/>
  <c r="L148" i="2" s="1"/>
  <c r="M145" i="2"/>
  <c r="M148" i="2" s="1"/>
  <c r="B171" i="2"/>
  <c r="B169" i="2"/>
  <c r="C169" i="2"/>
  <c r="D163" i="2"/>
  <c r="E148" i="2"/>
  <c r="E171" i="2" s="1"/>
  <c r="M156" i="2"/>
  <c r="M155" i="2"/>
  <c r="O155" i="2" s="1"/>
  <c r="M152" i="2"/>
  <c r="M153" i="2"/>
  <c r="K152" i="2"/>
  <c r="L152" i="2"/>
  <c r="L157" i="2"/>
  <c r="O157" i="2" s="1"/>
  <c r="L153" i="2"/>
  <c r="L156" i="2"/>
  <c r="O156" i="2" l="1"/>
  <c r="O153" i="2"/>
  <c r="K160" i="2"/>
  <c r="K163" i="2" s="1"/>
  <c r="K165" i="2" s="1"/>
  <c r="K171" i="2" s="1"/>
  <c r="O152" i="2"/>
  <c r="L160" i="2"/>
  <c r="L163" i="2" s="1"/>
  <c r="M160" i="2"/>
  <c r="M163" i="2" s="1"/>
  <c r="E169" i="2"/>
  <c r="D165" i="2"/>
  <c r="D171" i="2" s="1"/>
  <c r="D169" i="2"/>
  <c r="K169" i="2" l="1"/>
  <c r="M169" i="2"/>
  <c r="M165" i="2"/>
  <c r="M171" i="2" s="1"/>
  <c r="L165" i="2"/>
  <c r="L171" i="2" s="1"/>
  <c r="L169" i="2"/>
</calcChain>
</file>

<file path=xl/comments1.xml><?xml version="1.0" encoding="utf-8"?>
<comments xmlns="http://schemas.openxmlformats.org/spreadsheetml/2006/main">
  <authors>
    <author>Boothe, Matthew</author>
  </authors>
  <commentList>
    <comment ref="A165" authorId="0">
      <text>
        <r>
          <rPr>
            <b/>
            <sz val="9"/>
            <color indexed="81"/>
            <rFont val="Tahoma"/>
            <family val="2"/>
          </rPr>
          <t>Boothe, Matthew:</t>
        </r>
        <r>
          <rPr>
            <sz val="9"/>
            <color indexed="81"/>
            <rFont val="Tahoma"/>
            <family val="2"/>
          </rPr>
          <t xml:space="preserve">
Based on each person working 20 hours per week.  An FTE is defined as a person working at least 30 hours per week</t>
        </r>
      </text>
    </comment>
    <comment ref="I165" authorId="0">
      <text>
        <r>
          <rPr>
            <b/>
            <sz val="9"/>
            <color indexed="81"/>
            <rFont val="Tahoma"/>
            <family val="2"/>
          </rPr>
          <t>Boothe, Matthew:</t>
        </r>
        <r>
          <rPr>
            <sz val="9"/>
            <color indexed="81"/>
            <rFont val="Tahoma"/>
            <family val="2"/>
          </rPr>
          <t xml:space="preserve">
Based on each person working 20 hours per week.  An FTE is defined as a person working at least 30 hours per week</t>
        </r>
      </text>
    </comment>
  </commentList>
</comments>
</file>

<file path=xl/sharedStrings.xml><?xml version="1.0" encoding="utf-8"?>
<sst xmlns="http://schemas.openxmlformats.org/spreadsheetml/2006/main" count="1176" uniqueCount="803">
  <si>
    <t>Bristol Virginia Utilities, OptiNet</t>
  </si>
  <si>
    <t>Operating Expense Detail</t>
  </si>
  <si>
    <t>cpc wholesale costs, not BVU retail COGS</t>
  </si>
  <si>
    <t>ACTUAL</t>
  </si>
  <si>
    <t>FAC Allocations (Table 3A.1 &amp; 2)</t>
  </si>
  <si>
    <t>JUL</t>
  </si>
  <si>
    <t>AUG</t>
  </si>
  <si>
    <t>SEPT</t>
  </si>
  <si>
    <t>OCT</t>
  </si>
  <si>
    <t>NOV</t>
  </si>
  <si>
    <t>DEC</t>
  </si>
  <si>
    <t>JAN</t>
  </si>
  <si>
    <t>FEB</t>
  </si>
  <si>
    <t>MARCH</t>
  </si>
  <si>
    <t>APRIL</t>
  </si>
  <si>
    <t>MAY</t>
  </si>
  <si>
    <t>JUNE</t>
  </si>
  <si>
    <t>Y-T-D</t>
  </si>
  <si>
    <t>Telephone</t>
  </si>
  <si>
    <t>Data</t>
  </si>
  <si>
    <t>Cable</t>
  </si>
  <si>
    <t>GL  #</t>
  </si>
  <si>
    <t>Cost of Goods Sold</t>
  </si>
  <si>
    <t>401001-0000</t>
  </si>
  <si>
    <t>Long Distance Charges</t>
  </si>
  <si>
    <t>401001-1000</t>
  </si>
  <si>
    <t>BVU Switch LD</t>
  </si>
  <si>
    <t>401002-0000</t>
  </si>
  <si>
    <t>Calling Card Expense</t>
  </si>
  <si>
    <t>401003-0000</t>
  </si>
  <si>
    <t>Other Charges</t>
  </si>
  <si>
    <t>401003-0005</t>
  </si>
  <si>
    <t>Directory Asst Exp</t>
  </si>
  <si>
    <t>401004-0000</t>
  </si>
  <si>
    <t>CATV Program Costs</t>
  </si>
  <si>
    <t>401004-1000</t>
  </si>
  <si>
    <t>VOD Program Costs</t>
  </si>
  <si>
    <t>401005-0000</t>
  </si>
  <si>
    <t>Feature Charges</t>
  </si>
  <si>
    <t>401006-0000</t>
  </si>
  <si>
    <t>PBX PR1's</t>
  </si>
  <si>
    <t>401007-0000</t>
  </si>
  <si>
    <t>PBX Long Distance Trunking</t>
  </si>
  <si>
    <t>401008-0000</t>
  </si>
  <si>
    <t>PBX Long Distance Billing</t>
  </si>
  <si>
    <t>401008-0005</t>
  </si>
  <si>
    <t>Switch Cost of Goods Sold</t>
  </si>
  <si>
    <t>401008-0010</t>
  </si>
  <si>
    <t>SS7 Link Signaling</t>
  </si>
  <si>
    <t>401008-0015</t>
  </si>
  <si>
    <t>Solix - Correctional Calling</t>
  </si>
  <si>
    <t>401008-0020</t>
  </si>
  <si>
    <t>Circuits, Access</t>
  </si>
  <si>
    <t>401008-0025</t>
  </si>
  <si>
    <t>DS1 Links</t>
  </si>
  <si>
    <t>401008-0030</t>
  </si>
  <si>
    <t>DS1 Local Loops</t>
  </si>
  <si>
    <t>401008-0045</t>
  </si>
  <si>
    <t>Ntelos Trunking</t>
  </si>
  <si>
    <t>401008-0050</t>
  </si>
  <si>
    <t>Embarq Trunk Charges</t>
  </si>
  <si>
    <t>401008-0055</t>
  </si>
  <si>
    <t>Embarq LNP Charge</t>
  </si>
  <si>
    <t>401008-0060</t>
  </si>
  <si>
    <t>Neustar LNP Charges</t>
  </si>
  <si>
    <t>401008-0064</t>
  </si>
  <si>
    <t>Metaswitch Trunking - Embarq</t>
  </si>
  <si>
    <t>401008-0065</t>
  </si>
  <si>
    <t>Metaswitch Trunking - KDL</t>
  </si>
  <si>
    <t>401008-0070</t>
  </si>
  <si>
    <t>Switched Access Billing</t>
  </si>
  <si>
    <t>401008-0075</t>
  </si>
  <si>
    <t>Mountainet Switching Costs</t>
  </si>
  <si>
    <t>401008-0080</t>
  </si>
  <si>
    <t>Local Switching/Tandem</t>
  </si>
  <si>
    <t>401008-0081</t>
  </si>
  <si>
    <t>LSR Requests</t>
  </si>
  <si>
    <t>401008-0085</t>
  </si>
  <si>
    <t>Switch Operator</t>
  </si>
  <si>
    <t>401008-0090</t>
  </si>
  <si>
    <t>Other Switch Maintenance</t>
  </si>
  <si>
    <t>401008-0094</t>
  </si>
  <si>
    <t>MIC Switch Costs</t>
  </si>
  <si>
    <t>401008-0095</t>
  </si>
  <si>
    <t>OptiPro Expenses</t>
  </si>
  <si>
    <t>401008-0096</t>
  </si>
  <si>
    <t>OptiPro Expenses Trouble/Service</t>
  </si>
  <si>
    <t>401008-0097</t>
  </si>
  <si>
    <t>OptiPro Expenses Training</t>
  </si>
  <si>
    <t>401008-0098</t>
  </si>
  <si>
    <t>OptiPro Sales Technician</t>
  </si>
  <si>
    <t>401008-0099</t>
  </si>
  <si>
    <t>OptiPro Tools &amp; Equipment</t>
  </si>
  <si>
    <t>401008-0100</t>
  </si>
  <si>
    <t>OptiPro Expense Labor Inventory</t>
  </si>
  <si>
    <t>401008-0101</t>
  </si>
  <si>
    <t>OptiPro Equipment Repairs</t>
  </si>
  <si>
    <t>401010-0000</t>
  </si>
  <si>
    <t>401010-1000</t>
  </si>
  <si>
    <t>401010-2000</t>
  </si>
  <si>
    <t>IPTV Program Costs</t>
  </si>
  <si>
    <t>401020-0001</t>
  </si>
  <si>
    <t>NG KDL-1 Gige Rate Limited 10</t>
  </si>
  <si>
    <t>401020-0002</t>
  </si>
  <si>
    <t>NG Telcove/Level 3 Circuit</t>
  </si>
  <si>
    <t>401020-0005</t>
  </si>
  <si>
    <t>ARIN Costs</t>
  </si>
  <si>
    <t>401020-0011</t>
  </si>
  <si>
    <t>Network Transport, Sunset Digital</t>
  </si>
  <si>
    <t>401020-0012</t>
  </si>
  <si>
    <t>Network Transport, CPC</t>
  </si>
  <si>
    <t>401020-0013</t>
  </si>
  <si>
    <t>Circuits, Customer Access</t>
  </si>
  <si>
    <t>401020-0025</t>
  </si>
  <si>
    <t>Internet Backbone</t>
  </si>
  <si>
    <t>401020-0026</t>
  </si>
  <si>
    <t>IP Service</t>
  </si>
  <si>
    <t>401020-0027</t>
  </si>
  <si>
    <t>IP Transport</t>
  </si>
  <si>
    <t>401020-0030</t>
  </si>
  <si>
    <t>Data-Programming</t>
  </si>
  <si>
    <t>401020-0036</t>
  </si>
  <si>
    <t>E-Mail Hosting</t>
  </si>
  <si>
    <t>401025-0001</t>
  </si>
  <si>
    <t>QuantumVu-Microsoft Set Top Fee</t>
  </si>
  <si>
    <t>401025-0002</t>
  </si>
  <si>
    <t>QuantumVU-Microsoft Subscriber Fee</t>
  </si>
  <si>
    <t>401025-0005</t>
  </si>
  <si>
    <t>QuantumVU-App Fee</t>
  </si>
  <si>
    <t>401025-0010</t>
  </si>
  <si>
    <t>QuantumVU-Software Maintenance</t>
  </si>
  <si>
    <t>401025-0011</t>
  </si>
  <si>
    <t>QuantumVU-Video Streaming</t>
  </si>
  <si>
    <t>401026-0100</t>
  </si>
  <si>
    <t>Quantum Home-TO Fee, Tier 2-4 Support</t>
  </si>
  <si>
    <t>401026-0200</t>
  </si>
  <si>
    <t>Quantum Home-Security Officer</t>
  </si>
  <si>
    <t>401026-0210</t>
  </si>
  <si>
    <t>Quantum Home-Commissions</t>
  </si>
  <si>
    <t>401026-0215</t>
  </si>
  <si>
    <t>Quantum Home-Consultations</t>
  </si>
  <si>
    <t>401026-0300</t>
  </si>
  <si>
    <t>Quantum Home-Alarm.com Service Fee</t>
  </si>
  <si>
    <t>401026-0301</t>
  </si>
  <si>
    <t>Quantum Home-Security Central</t>
  </si>
  <si>
    <t>401026-0400</t>
  </si>
  <si>
    <t>Quantum Home-Trouble Shooting Labor</t>
  </si>
  <si>
    <t>401026-0500</t>
  </si>
  <si>
    <t>Quantum Home-Office Supplies</t>
  </si>
  <si>
    <t>401050-0025</t>
  </si>
  <si>
    <t>NANP Annual Block Fee</t>
  </si>
  <si>
    <t>401027-0001</t>
  </si>
  <si>
    <t>Erwin Utilities-Leased Fiber</t>
  </si>
  <si>
    <t>401027-0100</t>
  </si>
  <si>
    <t>Total Cost of Goods Sold</t>
  </si>
  <si>
    <t xml:space="preserve"> </t>
  </si>
  <si>
    <t>Month ending</t>
  </si>
  <si>
    <t>MARGIN ANALYSIS</t>
  </si>
  <si>
    <t>COGS</t>
  </si>
  <si>
    <t>Phone</t>
  </si>
  <si>
    <t>CATV</t>
  </si>
  <si>
    <t>expanded basic</t>
  </si>
  <si>
    <t>DATA</t>
  </si>
  <si>
    <t>TRIPLE</t>
  </si>
  <si>
    <t>Security</t>
  </si>
  <si>
    <t>Wholesale</t>
  </si>
  <si>
    <t>PHONE</t>
  </si>
  <si>
    <t>PLAY</t>
  </si>
  <si>
    <t>FTTP cost, actual FY 12</t>
  </si>
  <si>
    <t>CUSTOMERS</t>
  </si>
  <si>
    <t>set top box</t>
  </si>
  <si>
    <t>average of 1.84 set top boxes per customer @ 436.57</t>
  </si>
  <si>
    <t>total cost</t>
  </si>
  <si>
    <t>net margins, monthly:</t>
  </si>
  <si>
    <t>COGS / SUB</t>
  </si>
  <si>
    <t xml:space="preserve">phone </t>
  </si>
  <si>
    <t>data</t>
  </si>
  <si>
    <t>Annualized net margin</t>
  </si>
  <si>
    <t>GROSS REV / SUB</t>
  </si>
  <si>
    <t>Payback, months</t>
  </si>
  <si>
    <t>Payback, years</t>
  </si>
  <si>
    <t>check, should be 0</t>
  </si>
  <si>
    <t>Net Margin / SUB</t>
  </si>
  <si>
    <t>Profit Margin</t>
  </si>
  <si>
    <t>Plant Specific Expenses:</t>
  </si>
  <si>
    <t xml:space="preserve">Vehicle </t>
  </si>
  <si>
    <t>GPS Charges</t>
  </si>
  <si>
    <t>Tools &amp; Equipment</t>
  </si>
  <si>
    <t>Uniform Rental</t>
  </si>
  <si>
    <t>Building Maintenance</t>
  </si>
  <si>
    <t>Furniture</t>
  </si>
  <si>
    <t>Maintenance of Office Furniture</t>
  </si>
  <si>
    <t xml:space="preserve">Personal Computer </t>
  </si>
  <si>
    <t>Computer Operations, software</t>
  </si>
  <si>
    <t>Software Annual Maintenance</t>
  </si>
  <si>
    <t>Switching Costs</t>
  </si>
  <si>
    <t>Headend Engineering</t>
  </si>
  <si>
    <t>FTTB Headend Maintenance</t>
  </si>
  <si>
    <t>Maintenance of Fiber Electronics</t>
  </si>
  <si>
    <t>FTTH Headend Maintenance</t>
  </si>
  <si>
    <t>Repair of FTTH CPE</t>
  </si>
  <si>
    <t>Repair of FTTB CPE</t>
  </si>
  <si>
    <t>DeInstall CPE</t>
  </si>
  <si>
    <t>DeInstall CPE, Residential</t>
  </si>
  <si>
    <t>Switch Lease Expense</t>
  </si>
  <si>
    <t>Fiber Lease Expense</t>
  </si>
  <si>
    <t>401250-1000</t>
  </si>
  <si>
    <t>Fiber Maintenance Expense</t>
  </si>
  <si>
    <t>Maintenance of PBX</t>
  </si>
  <si>
    <t>Satellite Dish Maintenance</t>
  </si>
  <si>
    <t>Pole Expense</t>
  </si>
  <si>
    <t>Pole Attachment Rental</t>
  </si>
  <si>
    <t>Repair to Aerial Fiber</t>
  </si>
  <si>
    <t>Repair to Underground Fiber</t>
  </si>
  <si>
    <t>Maintenance of PON Equipment</t>
  </si>
  <si>
    <t>Maintenance - WiFi</t>
  </si>
  <si>
    <t>WVA Miss Utility Fee</t>
  </si>
  <si>
    <t>Fiber Relocate</t>
  </si>
  <si>
    <t>Pole Relocate</t>
  </si>
  <si>
    <t>Repair to Conduit</t>
  </si>
  <si>
    <t>CATV Headend Maintenance</t>
  </si>
  <si>
    <t>Repair to Set Top Boxes</t>
  </si>
  <si>
    <t>Repair to CATV CPE</t>
  </si>
  <si>
    <t>Internet Help Desk</t>
  </si>
  <si>
    <t>Dial-Up Internet</t>
  </si>
  <si>
    <t>Expenses - CPC%</t>
  </si>
  <si>
    <t>Total Plant Specific Expenses</t>
  </si>
  <si>
    <t>Plant Non-Specific Expenses:</t>
  </si>
  <si>
    <t>Obsolete/Irrepairable Inventory</t>
  </si>
  <si>
    <t>401490-5000</t>
  </si>
  <si>
    <t>Non-Return Set Top Boxes</t>
  </si>
  <si>
    <t>Customer Property Damage Exp</t>
  </si>
  <si>
    <t xml:space="preserve">Warehouse </t>
  </si>
  <si>
    <t>Inventory Adjustments</t>
  </si>
  <si>
    <t>Leakage Testing Expense</t>
  </si>
  <si>
    <t xml:space="preserve">Training &amp; Development </t>
  </si>
  <si>
    <t>Safety</t>
  </si>
  <si>
    <t>401521-1000</t>
  </si>
  <si>
    <t>Employee Medical Exp/Testing</t>
  </si>
  <si>
    <t>Employee Mileage</t>
  </si>
  <si>
    <t>Power Expense</t>
  </si>
  <si>
    <t>Network Administration</t>
  </si>
  <si>
    <t>401532-1000</t>
  </si>
  <si>
    <t>Trouble Shooting Labor</t>
  </si>
  <si>
    <t>Trouble Reports, Dispatch</t>
  </si>
  <si>
    <t>Supervision, Plant Operations</t>
  </si>
  <si>
    <t xml:space="preserve">Engineering </t>
  </si>
  <si>
    <t>Cable &amp; Map Records</t>
  </si>
  <si>
    <t>Depreciation Expense</t>
  </si>
  <si>
    <t>Land Use Permits</t>
  </si>
  <si>
    <t>DQ Maintenance</t>
  </si>
  <si>
    <t>Research &amp; Development</t>
  </si>
  <si>
    <t>Total Plant Non-Specific Expenses</t>
  </si>
  <si>
    <t>Customer Operations:</t>
  </si>
  <si>
    <t>Sales</t>
  </si>
  <si>
    <t>401612-1000</t>
  </si>
  <si>
    <t>Sales Contract Administrator</t>
  </si>
  <si>
    <t>401612-2000</t>
  </si>
  <si>
    <t>Key Account - Labor</t>
  </si>
  <si>
    <t>401612-3000</t>
  </si>
  <si>
    <t>Key Account - Expenses</t>
  </si>
  <si>
    <t>401612-4000</t>
  </si>
  <si>
    <t>Sales Engineering</t>
  </si>
  <si>
    <t>401612-6000</t>
  </si>
  <si>
    <t>Door to door sales</t>
  </si>
  <si>
    <t>Sales Commissions</t>
  </si>
  <si>
    <t>401613-0001</t>
  </si>
  <si>
    <t>Equipment Sales Commissions</t>
  </si>
  <si>
    <t>401613-0002</t>
  </si>
  <si>
    <t>Door to Door Commissions</t>
  </si>
  <si>
    <t>Agency Commissions</t>
  </si>
  <si>
    <t>401614-1000</t>
  </si>
  <si>
    <t>Collection Expense</t>
  </si>
  <si>
    <t>401615-0000</t>
  </si>
  <si>
    <t>General Marketing - Labor</t>
  </si>
  <si>
    <t>401615-0010</t>
  </si>
  <si>
    <t>General Marketing - Billing</t>
  </si>
  <si>
    <t>401615-0020</t>
  </si>
  <si>
    <t>General Marketing - Other</t>
  </si>
  <si>
    <t>401615-0030</t>
  </si>
  <si>
    <t>Bundled Discount Credit</t>
  </si>
  <si>
    <t>401615-1000</t>
  </si>
  <si>
    <t>401615-2000</t>
  </si>
  <si>
    <t>Marketing-Corp Image</t>
  </si>
  <si>
    <t>Advertising</t>
  </si>
  <si>
    <t>401616-0100</t>
  </si>
  <si>
    <t>Advertising-Production Costs</t>
  </si>
  <si>
    <t>401616-1000</t>
  </si>
  <si>
    <t>Grants</t>
  </si>
  <si>
    <t>401616-2000</t>
  </si>
  <si>
    <t>Economic Development</t>
  </si>
  <si>
    <t>Santa Pal</t>
  </si>
  <si>
    <t>Operator expense</t>
  </si>
  <si>
    <t>401621-0001</t>
  </si>
  <si>
    <t>Operator Services, BVU Switch</t>
  </si>
  <si>
    <t>Directory Assistance</t>
  </si>
  <si>
    <t>401622-0001</t>
  </si>
  <si>
    <t>Directory Assistance, BVU Switch</t>
  </si>
  <si>
    <t>Purchase of Foreign Directory</t>
  </si>
  <si>
    <t>Customer Service</t>
  </si>
  <si>
    <t>401624-0001</t>
  </si>
  <si>
    <t>CSR Incentives</t>
  </si>
  <si>
    <t>401624-0100</t>
  </si>
  <si>
    <t>Armored Car Service</t>
  </si>
  <si>
    <t>401624-5000</t>
  </si>
  <si>
    <t>Voice Service Coordinator</t>
  </si>
  <si>
    <t>Collection Agency Expense</t>
  </si>
  <si>
    <t>401625-1000</t>
  </si>
  <si>
    <t>Bad Debt Expense</t>
  </si>
  <si>
    <t>Billing</t>
  </si>
  <si>
    <t>Postage</t>
  </si>
  <si>
    <t xml:space="preserve">Lock Box </t>
  </si>
  <si>
    <t>Settlements w/outside Carriers</t>
  </si>
  <si>
    <t>Software Training</t>
  </si>
  <si>
    <t>Office Supplies &amp; Expenses</t>
  </si>
  <si>
    <t>Equip. Maint.</t>
  </si>
  <si>
    <t>911 Expenses</t>
  </si>
  <si>
    <t>401634-0100</t>
  </si>
  <si>
    <t>Marketing</t>
  </si>
  <si>
    <t>401634-0200</t>
  </si>
  <si>
    <t>Outreach</t>
  </si>
  <si>
    <t>401634-0300</t>
  </si>
  <si>
    <t>Grassroots</t>
  </si>
  <si>
    <t>401634-0400</t>
  </si>
  <si>
    <t>Dish Buy-Back Expense</t>
  </si>
  <si>
    <t>401634-0500</t>
  </si>
  <si>
    <t>OptiPro Marketing</t>
  </si>
  <si>
    <t>401634-0600</t>
  </si>
  <si>
    <t>Quantum Home Marketing</t>
  </si>
  <si>
    <t>401634-0700</t>
  </si>
  <si>
    <t>Commercial Development</t>
  </si>
  <si>
    <t>Total Customer Operations</t>
  </si>
  <si>
    <t>Corporate Expenses:</t>
  </si>
  <si>
    <t>401711-0000</t>
  </si>
  <si>
    <t>Executive Department</t>
  </si>
  <si>
    <t>401711-1000</t>
  </si>
  <si>
    <t>Clothing Expense</t>
  </si>
  <si>
    <t>401711-2000</t>
  </si>
  <si>
    <t>Vacation &amp; Sick Wage Exp. (accrual)</t>
  </si>
  <si>
    <t>401712-0000</t>
  </si>
  <si>
    <t xml:space="preserve">Directors </t>
  </si>
  <si>
    <t>401712-0001</t>
  </si>
  <si>
    <t>Board of Directors-Advertising</t>
  </si>
  <si>
    <t>401712-0002</t>
  </si>
  <si>
    <t>Board of Directors-Contributions</t>
  </si>
  <si>
    <t>401712-0003</t>
  </si>
  <si>
    <t>Board of Directors-Legal</t>
  </si>
  <si>
    <t>401712-0004</t>
  </si>
  <si>
    <t>Board of Directors-Special Legal</t>
  </si>
  <si>
    <t>401712-0005</t>
  </si>
  <si>
    <t>Board of Directors-OptiNet Disposition</t>
  </si>
  <si>
    <t>401713-0000</t>
  </si>
  <si>
    <t>Christmas Bonus</t>
  </si>
  <si>
    <t>401714-0000</t>
  </si>
  <si>
    <t>Bonus</t>
  </si>
  <si>
    <t>401715-0000</t>
  </si>
  <si>
    <t>Corporate Rents</t>
  </si>
  <si>
    <t>401718-0000</t>
  </si>
  <si>
    <t>Security Guard</t>
  </si>
  <si>
    <t>401718-1000</t>
  </si>
  <si>
    <t>Security Expenses</t>
  </si>
  <si>
    <t>401719-0000</t>
  </si>
  <si>
    <t>Systems Administration</t>
  </si>
  <si>
    <t>401720-0000</t>
  </si>
  <si>
    <t>Accounting, General</t>
  </si>
  <si>
    <t>401721-0000</t>
  </si>
  <si>
    <t>Audit</t>
  </si>
  <si>
    <t>401722-0000</t>
  </si>
  <si>
    <t>External Relations</t>
  </si>
  <si>
    <t>401722-1000</t>
  </si>
  <si>
    <t>Christmas Parade</t>
  </si>
  <si>
    <t>401722-1001</t>
  </si>
  <si>
    <t>Customer Appreciation Day</t>
  </si>
  <si>
    <t>401722-2000</t>
  </si>
  <si>
    <t>Scholarship Expense</t>
  </si>
  <si>
    <t>401722-3000</t>
  </si>
  <si>
    <t>Donations &amp; Scholarships</t>
  </si>
  <si>
    <t>401723-0000</t>
  </si>
  <si>
    <t>Human Resources</t>
  </si>
  <si>
    <t>401723-1000</t>
  </si>
  <si>
    <t>Service Awards</t>
  </si>
  <si>
    <t>401723-2000</t>
  </si>
  <si>
    <t>Early Retirement Payments</t>
  </si>
  <si>
    <t>401724-0000</t>
  </si>
  <si>
    <t>General Data Processing</t>
  </si>
  <si>
    <t>401725-0000</t>
  </si>
  <si>
    <t>Legal Expenses</t>
  </si>
  <si>
    <t>401726-0000</t>
  </si>
  <si>
    <t>Lobbying Expenses</t>
  </si>
  <si>
    <t>401727-0000</t>
  </si>
  <si>
    <t>Bond Expenses</t>
  </si>
  <si>
    <t>401728-0000</t>
  </si>
  <si>
    <t>Consultants</t>
  </si>
  <si>
    <t>401728-0100</t>
  </si>
  <si>
    <t>Consultants-Ethics</t>
  </si>
  <si>
    <t>401728-1000</t>
  </si>
  <si>
    <t>OptiNet Service Consulting</t>
  </si>
  <si>
    <t>401728-2000</t>
  </si>
  <si>
    <t>Nurse Practioner</t>
  </si>
  <si>
    <t>401728-2001</t>
  </si>
  <si>
    <t>Misc Clinic Expenses</t>
  </si>
  <si>
    <t>401729-0000</t>
  </si>
  <si>
    <t>Insurance</t>
  </si>
  <si>
    <t>401729-0100</t>
  </si>
  <si>
    <t>Flood Insurance</t>
  </si>
  <si>
    <t>401730-0000</t>
  </si>
  <si>
    <t>Association Dues</t>
  </si>
  <si>
    <t>401731-0000</t>
  </si>
  <si>
    <t>General Office Supplies &amp; Expenses</t>
  </si>
  <si>
    <t>401731-1000</t>
  </si>
  <si>
    <t>401731-1001</t>
  </si>
  <si>
    <t>Website Maintenance</t>
  </si>
  <si>
    <t>401731-2000</t>
  </si>
  <si>
    <t>Gov Deals Expense</t>
  </si>
  <si>
    <t>401732-0000</t>
  </si>
  <si>
    <t>Telephone &amp; Utilities</t>
  </si>
  <si>
    <t>401732-1000</t>
  </si>
  <si>
    <t>Cell Phone Expenses</t>
  </si>
  <si>
    <t>401733-0000</t>
  </si>
  <si>
    <t>Other G &amp; A</t>
  </si>
  <si>
    <t>401733-1000</t>
  </si>
  <si>
    <t>Wage &amp; Tax Accrual Expense</t>
  </si>
  <si>
    <t>401734-0000</t>
  </si>
  <si>
    <t>Co. Paid Benefits</t>
  </si>
  <si>
    <t>401734-0001</t>
  </si>
  <si>
    <t>Co. Paid VSRS Benefits</t>
  </si>
  <si>
    <t>401734-0002</t>
  </si>
  <si>
    <t>Co. Paid Hospitalization</t>
  </si>
  <si>
    <t>401734-0003</t>
  </si>
  <si>
    <t>Co. Paid Dental Insurance</t>
  </si>
  <si>
    <t>401734-0004</t>
  </si>
  <si>
    <t>Corp. Insurance Expense</t>
  </si>
  <si>
    <t>401734-0005</t>
  </si>
  <si>
    <t>Co. Paid Leave</t>
  </si>
  <si>
    <t>401734-0006</t>
  </si>
  <si>
    <t>Co. Paid Life Insurance</t>
  </si>
  <si>
    <t>401734-0007</t>
  </si>
  <si>
    <t>Co. Paid Long Term Disability</t>
  </si>
  <si>
    <t>401734-0008</t>
  </si>
  <si>
    <t>Company Paid Holiday Time</t>
  </si>
  <si>
    <t>401734-0009</t>
  </si>
  <si>
    <t>Company Paid Bereavement Time</t>
  </si>
  <si>
    <t>401734-0010</t>
  </si>
  <si>
    <t>Company Paid Blood Time</t>
  </si>
  <si>
    <t>401734-6000</t>
  </si>
  <si>
    <t>401A and 457 Plan Expense</t>
  </si>
  <si>
    <t>401734-7000</t>
  </si>
  <si>
    <t>FSA Monthly Fee</t>
  </si>
  <si>
    <t>401734-8000</t>
  </si>
  <si>
    <t>Debit Card Fee</t>
  </si>
  <si>
    <t>401734-9000</t>
  </si>
  <si>
    <t>FSA Misc Fee</t>
  </si>
  <si>
    <t>401734-9100</t>
  </si>
  <si>
    <t>Employee Benefit Services</t>
  </si>
  <si>
    <t>401734-9500</t>
  </si>
  <si>
    <t>Insurance Brokerage Fees</t>
  </si>
  <si>
    <t>OPEB Expenses</t>
  </si>
  <si>
    <t>401735-0000</t>
  </si>
  <si>
    <t>Travel &amp; Lodging</t>
  </si>
  <si>
    <t>401735-1000</t>
  </si>
  <si>
    <t>Conference Registrations</t>
  </si>
  <si>
    <t>401736-0000</t>
  </si>
  <si>
    <t>Meals</t>
  </si>
  <si>
    <t>401736-1000</t>
  </si>
  <si>
    <t>Company Christmas Dinner</t>
  </si>
  <si>
    <t>401736-1001</t>
  </si>
  <si>
    <t>Children's Christmas Party</t>
  </si>
  <si>
    <t>401736-1002</t>
  </si>
  <si>
    <t>Company Picnic Expense</t>
  </si>
  <si>
    <t>410736-1003</t>
  </si>
  <si>
    <t>Christmas Gifts</t>
  </si>
  <si>
    <t>401737-0000</t>
  </si>
  <si>
    <t>Bank Service Charges - Opti</t>
  </si>
  <si>
    <t>Bank Service Charges - Focus</t>
  </si>
  <si>
    <t>Bank Service Charges - VTC</t>
  </si>
  <si>
    <t>Bank Service Charges - NTIA</t>
  </si>
  <si>
    <t>401738-0000</t>
  </si>
  <si>
    <t>401739-0000</t>
  </si>
  <si>
    <t>Education Expense</t>
  </si>
  <si>
    <t>401740-0000</t>
  </si>
  <si>
    <t>Vehicle Allowance</t>
  </si>
  <si>
    <t>401741-0000</t>
  </si>
  <si>
    <t>VSCC Special Tax</t>
  </si>
  <si>
    <t>401742-0000</t>
  </si>
  <si>
    <t>Copyright / MPS</t>
  </si>
  <si>
    <t>401743-0000</t>
  </si>
  <si>
    <t>Interstate TRS Funds</t>
  </si>
  <si>
    <t>401744-0000</t>
  </si>
  <si>
    <t>Severance Payments</t>
  </si>
  <si>
    <t>408003-0000</t>
  </si>
  <si>
    <t>Payroll Taxes</t>
  </si>
  <si>
    <t>408006-0000</t>
  </si>
  <si>
    <t>Penalties</t>
  </si>
  <si>
    <t>401810-0000</t>
  </si>
  <si>
    <t>Other Operating Gain/Loss</t>
  </si>
  <si>
    <t>401825-0000</t>
  </si>
  <si>
    <t>Regulatory Assessment-FCC</t>
  </si>
  <si>
    <t>401826-0000</t>
  </si>
  <si>
    <t>Regulatory Assessment-SCC</t>
  </si>
  <si>
    <t>401827-0000</t>
  </si>
  <si>
    <t>Annual FCC Cable Sub Fee</t>
  </si>
  <si>
    <t>401904-0100</t>
  </si>
  <si>
    <t>Bad Debt Expense-MI Connections</t>
  </si>
  <si>
    <t>401917-0000</t>
  </si>
  <si>
    <t>Internet Dial-Up Serv. Expense</t>
  </si>
  <si>
    <t>401920-0000</t>
  </si>
  <si>
    <t>Data Center Expenses</t>
  </si>
  <si>
    <t>401926-0000</t>
  </si>
  <si>
    <t>401927-0000</t>
  </si>
  <si>
    <t>Company Paid Benefits</t>
  </si>
  <si>
    <t>401931-0000</t>
  </si>
  <si>
    <t>PBX Support</t>
  </si>
  <si>
    <t>408003-2000</t>
  </si>
  <si>
    <t>PCORI Fee</t>
  </si>
  <si>
    <t>402999-0000</t>
  </si>
  <si>
    <t>Undistributed Labor Clear</t>
  </si>
  <si>
    <t>Total Corporate Expenses</t>
  </si>
  <si>
    <t>VOICE</t>
  </si>
  <si>
    <t>Total FTE's</t>
  </si>
  <si>
    <t>OptiNet</t>
  </si>
  <si>
    <t>Sewer</t>
  </si>
  <si>
    <t>Water</t>
  </si>
  <si>
    <t>Electric</t>
  </si>
  <si>
    <t>Non-Exempt</t>
  </si>
  <si>
    <t>Jobs/Maintenance</t>
  </si>
  <si>
    <t>Yates, Mike</t>
  </si>
  <si>
    <t>EL 402593-0440</t>
  </si>
  <si>
    <t>Tree Trimming</t>
  </si>
  <si>
    <t>Wright, Tim</t>
  </si>
  <si>
    <t>Customer service</t>
  </si>
  <si>
    <t>Wright, Judy</t>
  </si>
  <si>
    <t>Part-time</t>
  </si>
  <si>
    <t>Woodby, Janice</t>
  </si>
  <si>
    <t>FO 401026-0200</t>
  </si>
  <si>
    <t>QH Security Officer</t>
  </si>
  <si>
    <t>Williams, Bryan</t>
  </si>
  <si>
    <t>Registry</t>
  </si>
  <si>
    <t>Whittemore, Justin</t>
  </si>
  <si>
    <t>WT 401552</t>
  </si>
  <si>
    <t>Water Plant</t>
  </si>
  <si>
    <t>White, Chris</t>
  </si>
  <si>
    <t>Weddle, Keith</t>
  </si>
  <si>
    <t>Exempt</t>
  </si>
  <si>
    <t>FO 401612-4000</t>
  </si>
  <si>
    <t>Weatherford, Mike</t>
  </si>
  <si>
    <t>Ward, Andrew</t>
  </si>
  <si>
    <t>Trent, Tommy</t>
  </si>
  <si>
    <t>Tedder, Roger</t>
  </si>
  <si>
    <t>FO 401719</t>
  </si>
  <si>
    <t>Vehicles</t>
  </si>
  <si>
    <t>Sword, Jeff</t>
  </si>
  <si>
    <t>Stevens, Danny</t>
  </si>
  <si>
    <t>Sparks, Joseph</t>
  </si>
  <si>
    <t>Elec jobs/Maintenance</t>
  </si>
  <si>
    <t>Smith, Malachi</t>
  </si>
  <si>
    <t>Meter Reader/Customer service</t>
  </si>
  <si>
    <t>Smith, Johnny</t>
  </si>
  <si>
    <t>Smith, Brian</t>
  </si>
  <si>
    <t>Sensabaugh, Greg</t>
  </si>
  <si>
    <t>Locates in all companies</t>
  </si>
  <si>
    <t>Salyer, Jason</t>
  </si>
  <si>
    <t>Salyer, Daniel</t>
  </si>
  <si>
    <t>Rutherford, Roger</t>
  </si>
  <si>
    <t>Rolen, Justin</t>
  </si>
  <si>
    <t>Administration</t>
  </si>
  <si>
    <t>Robinette, Kimberly</t>
  </si>
  <si>
    <t>Roberts, Joshua</t>
  </si>
  <si>
    <t>Roberts, Gary</t>
  </si>
  <si>
    <t>Systems Administrative</t>
  </si>
  <si>
    <t>Ritchie, Ben</t>
  </si>
  <si>
    <t>Water/sewer Jobs Maint.</t>
  </si>
  <si>
    <t>Ringley, Barry</t>
  </si>
  <si>
    <t>Stores (also Optinet billing)</t>
  </si>
  <si>
    <t>Renfro, Jeff</t>
  </si>
  <si>
    <t>Rector, Jamey</t>
  </si>
  <si>
    <t>Quales, Ben</t>
  </si>
  <si>
    <t>Poe, Carl</t>
  </si>
  <si>
    <t>Pierson, Matt</t>
  </si>
  <si>
    <t>Stores</t>
  </si>
  <si>
    <t>Pierce, Mike</t>
  </si>
  <si>
    <t>CPC/Optinet Sales</t>
  </si>
  <si>
    <t>Pickard, George</t>
  </si>
  <si>
    <t>Pearson, Gregory</t>
  </si>
  <si>
    <t>EL 401588</t>
  </si>
  <si>
    <t>Engineering/Jobs</t>
  </si>
  <si>
    <t>Parks, Jeff</t>
  </si>
  <si>
    <t>Osborne, Dylan</t>
  </si>
  <si>
    <t>Oquinn, Rocky</t>
  </si>
  <si>
    <t>O'Dell, David</t>
  </si>
  <si>
    <t>Morris, Joshua</t>
  </si>
  <si>
    <t>Morgan, Kevin</t>
  </si>
  <si>
    <t>Moore, Christopher</t>
  </si>
  <si>
    <t>Mingle, Matt</t>
  </si>
  <si>
    <t>Building Services</t>
  </si>
  <si>
    <t>Miller, Joe</t>
  </si>
  <si>
    <t>Miller, Bobby</t>
  </si>
  <si>
    <t>Meade, Donald</t>
  </si>
  <si>
    <t>McCroskey, Zane</t>
  </si>
  <si>
    <t>Meter Reader</t>
  </si>
  <si>
    <t>McCoy, Brad</t>
  </si>
  <si>
    <t>Maxfield, Todd</t>
  </si>
  <si>
    <t>Mast, Amanda</t>
  </si>
  <si>
    <t>Martin, Adam</t>
  </si>
  <si>
    <t>Malone, Jimmy</t>
  </si>
  <si>
    <t>Lytz, Jeff</t>
  </si>
  <si>
    <t>Lowry, Shirley</t>
  </si>
  <si>
    <t>FO 401624-5000</t>
  </si>
  <si>
    <t>Voice services coordinator</t>
  </si>
  <si>
    <t>Litten, Doug</t>
  </si>
  <si>
    <t>Lingerfelt, Richard</t>
  </si>
  <si>
    <t>Lester, Damon</t>
  </si>
  <si>
    <t>King, Philip</t>
  </si>
  <si>
    <t>Kennedy, Mike</t>
  </si>
  <si>
    <t>Kegley, Guy</t>
  </si>
  <si>
    <t>Keene, Steve</t>
  </si>
  <si>
    <t>Jones, John</t>
  </si>
  <si>
    <t>Jones, Courtney</t>
  </si>
  <si>
    <t>401920-0200</t>
  </si>
  <si>
    <t>Jones, Chad Todd</t>
  </si>
  <si>
    <t>Johnson, Dennis</t>
  </si>
  <si>
    <t>FO 401230</t>
  </si>
  <si>
    <t>Hutton, Aaron</t>
  </si>
  <si>
    <t>Hughes, Kevin</t>
  </si>
  <si>
    <t>Holmes, Derek</t>
  </si>
  <si>
    <t>Hill, R. Travis</t>
  </si>
  <si>
    <t>Hicks, Jake</t>
  </si>
  <si>
    <t>Hensley, Billy</t>
  </si>
  <si>
    <t>Heckford, Leslie</t>
  </si>
  <si>
    <t>Harvey, Mark</t>
  </si>
  <si>
    <t>Hall, Paul</t>
  </si>
  <si>
    <t>401903-0007</t>
  </si>
  <si>
    <t>Key Accounts</t>
  </si>
  <si>
    <t>Hall, Chris</t>
  </si>
  <si>
    <t>Grothouse, Jeff</t>
  </si>
  <si>
    <t>Griswold, Brad</t>
  </si>
  <si>
    <t>Green, Jerry</t>
  </si>
  <si>
    <t>Goin, Donny</t>
  </si>
  <si>
    <t>Gilley, Mark</t>
  </si>
  <si>
    <t>FO 401535</t>
  </si>
  <si>
    <t>Optinet Engineering</t>
  </si>
  <si>
    <t>Gillenwater, Tyler</t>
  </si>
  <si>
    <t>George, Chris</t>
  </si>
  <si>
    <t>FO 401612-1000</t>
  </si>
  <si>
    <t>Sales Contract Admin.</t>
  </si>
  <si>
    <t>Fuller, Glen</t>
  </si>
  <si>
    <t>FO 401008-0085</t>
  </si>
  <si>
    <t>Fredericks, John</t>
  </si>
  <si>
    <t>Frazier, William Bruce</t>
  </si>
  <si>
    <t>Fletcher, Travis</t>
  </si>
  <si>
    <t>Fleenor, Debbie</t>
  </si>
  <si>
    <t>FO 401626</t>
  </si>
  <si>
    <t>Finney, Melonie</t>
  </si>
  <si>
    <t>Fields, Mark</t>
  </si>
  <si>
    <t>Fields, Deonna</t>
  </si>
  <si>
    <t>Ferguson, Tim</t>
  </si>
  <si>
    <t>Farley, Shannon</t>
  </si>
  <si>
    <t>Evans, Stacy</t>
  </si>
  <si>
    <t>Erwin, Josh</t>
  </si>
  <si>
    <t>Duty, Sammy D.</t>
  </si>
  <si>
    <t>Duty, Don</t>
  </si>
  <si>
    <t>Durham, Jennifer</t>
  </si>
  <si>
    <t>Doss, John</t>
  </si>
  <si>
    <t>Doran, Gary</t>
  </si>
  <si>
    <t>Dobrovolc, Lisa</t>
  </si>
  <si>
    <t>Davidson, Tiffany</t>
  </si>
  <si>
    <t>Dalton, William III</t>
  </si>
  <si>
    <t>FO 401612-6000</t>
  </si>
  <si>
    <t>Door to Door sales</t>
  </si>
  <si>
    <t>Cox, Stevan</t>
  </si>
  <si>
    <t>Cox, James (Dickie)</t>
  </si>
  <si>
    <t>Countiss, Alan</t>
  </si>
  <si>
    <t>Cookenour, Lance</t>
  </si>
  <si>
    <t>CPC jobs/Maintenance</t>
  </si>
  <si>
    <t>Combs, Paul Jeff</t>
  </si>
  <si>
    <t>Chafin, Michael</t>
  </si>
  <si>
    <t>Carter, Christopher</t>
  </si>
  <si>
    <t>Carrier, Tammy</t>
  </si>
  <si>
    <t>Carrier, Shelly</t>
  </si>
  <si>
    <t>Britt, Michael</t>
  </si>
  <si>
    <t>Branson, Kim</t>
  </si>
  <si>
    <t>Bowman, Donald</t>
  </si>
  <si>
    <t>Bowman, Charles F.</t>
  </si>
  <si>
    <t>Boothe, Matthew</t>
  </si>
  <si>
    <t>Boone, Matthew</t>
  </si>
  <si>
    <t>Booher, Erin</t>
  </si>
  <si>
    <t>Booher, Andy</t>
  </si>
  <si>
    <t>Bolling, Bobbie</t>
  </si>
  <si>
    <t>Boldt, Michael</t>
  </si>
  <si>
    <t>Blevins, Gary</t>
  </si>
  <si>
    <t>Blevins, Andrew</t>
  </si>
  <si>
    <t>Blankenship, Josh</t>
  </si>
  <si>
    <t>QH Jobs/Maintenance</t>
  </si>
  <si>
    <t>Blackley, Jonathan</t>
  </si>
  <si>
    <t>Biggs, Donna</t>
  </si>
  <si>
    <t>Berresford, Tanya</t>
  </si>
  <si>
    <t>Barton, John</t>
  </si>
  <si>
    <t>Barrett, Jason</t>
  </si>
  <si>
    <t>EL 401932</t>
  </si>
  <si>
    <t>Barrett, Bill</t>
  </si>
  <si>
    <t>Baldwin, Johnny</t>
  </si>
  <si>
    <t>Bailey, David</t>
  </si>
  <si>
    <t>Alexander, Joshua</t>
  </si>
  <si>
    <t>Adkins, Richard</t>
  </si>
  <si>
    <t>402593-0440</t>
  </si>
  <si>
    <t>Adkins, Kenny</t>
  </si>
  <si>
    <t>Addington, Evan</t>
  </si>
  <si>
    <t>Addington, David</t>
  </si>
  <si>
    <t>Addington, Bridget</t>
  </si>
  <si>
    <t>(see tab "allocations of expenses")</t>
  </si>
  <si>
    <t>HOURS</t>
  </si>
  <si>
    <t>Indirect Labor</t>
  </si>
  <si>
    <t>GL Acct</t>
  </si>
  <si>
    <t>Description</t>
  </si>
  <si>
    <t>Employee</t>
  </si>
  <si>
    <t>Employees</t>
  </si>
  <si>
    <t>Full Time Equivalents</t>
  </si>
  <si>
    <t>Total Employees</t>
  </si>
  <si>
    <t>Part Time Employees</t>
  </si>
  <si>
    <t>Adkins, Anthony</t>
  </si>
  <si>
    <t>Eason, Mark</t>
  </si>
  <si>
    <t>Moore, Christopher Jr.</t>
  </si>
  <si>
    <t>Shope, Skyler</t>
  </si>
  <si>
    <t>Wood, James</t>
  </si>
  <si>
    <t>Fiscal Year 2018</t>
  </si>
  <si>
    <t>FY 2017</t>
  </si>
  <si>
    <t>FY 2018 YTD</t>
  </si>
  <si>
    <t>FY 2018 MTD</t>
  </si>
  <si>
    <t>401008-0040</t>
  </si>
  <si>
    <t>401009-0000</t>
  </si>
  <si>
    <t>Network Transport, Mnet</t>
  </si>
  <si>
    <t>401009-0001</t>
  </si>
  <si>
    <t>401009-0002</t>
  </si>
  <si>
    <t>401009-1000</t>
  </si>
  <si>
    <t>Data Dial Up</t>
  </si>
  <si>
    <t>Erwin Utilities-Other Nonrecurring Charges</t>
  </si>
  <si>
    <t>401050-0000</t>
  </si>
  <si>
    <t>401050-0001</t>
  </si>
  <si>
    <t>401050-0005</t>
  </si>
  <si>
    <t>401050-0008</t>
  </si>
  <si>
    <t>401050-0010</t>
  </si>
  <si>
    <t>401050-0018</t>
  </si>
  <si>
    <t>401050-0020</t>
  </si>
  <si>
    <t>TI Circuit Access</t>
  </si>
  <si>
    <t>401050-0039</t>
  </si>
  <si>
    <t>401050-0040</t>
  </si>
  <si>
    <t>401050-0041</t>
  </si>
  <si>
    <t>Embarq LNP Charges</t>
  </si>
  <si>
    <t>401050-0042</t>
  </si>
  <si>
    <t>Newstar LNP Charges</t>
  </si>
  <si>
    <t>401050-0043</t>
  </si>
  <si>
    <t>Metaswith Trunking - KDL</t>
  </si>
  <si>
    <t>401050-0050</t>
  </si>
  <si>
    <t>401050-0060</t>
  </si>
  <si>
    <t>401256-0000</t>
  </si>
  <si>
    <t>Repair to Burglar Alarm System</t>
  </si>
  <si>
    <t>Discount-OptiPro Phone</t>
  </si>
  <si>
    <t>401615-0040</t>
  </si>
  <si>
    <t>Discount-OptiPro Data</t>
  </si>
  <si>
    <t>General Marketing-Retention Credits</t>
  </si>
  <si>
    <t>401727-1000</t>
  </si>
  <si>
    <t>2010 Bond Refinancing Costs</t>
  </si>
  <si>
    <t>401734-0011</t>
  </si>
  <si>
    <t>Company Paid Retiree Health Insurance</t>
  </si>
  <si>
    <t>401734-9510</t>
  </si>
  <si>
    <t>401737-0005</t>
  </si>
  <si>
    <t>Late Fees</t>
  </si>
  <si>
    <t>Freight</t>
  </si>
  <si>
    <t>401824-0000</t>
  </si>
  <si>
    <t>Franchise Tax-Cable</t>
  </si>
  <si>
    <t>401238-0010</t>
  </si>
  <si>
    <t>Installation-Set Top Boxes</t>
  </si>
  <si>
    <t>401238-0020</t>
  </si>
  <si>
    <t>Installation-RG's</t>
  </si>
  <si>
    <t>401238-0030</t>
  </si>
  <si>
    <t>Installation-ONT's</t>
  </si>
  <si>
    <t>401238-0040</t>
  </si>
  <si>
    <t>Installation-Business Drops and wiring</t>
  </si>
  <si>
    <t>401238-0050</t>
  </si>
  <si>
    <t>Installation-Residential Drops and Wiring</t>
  </si>
  <si>
    <t>401238-0060</t>
  </si>
  <si>
    <t>Installation-CPE</t>
  </si>
  <si>
    <t>401238-0070</t>
  </si>
  <si>
    <t>Installation-Quantum VU Set Top Boxes</t>
  </si>
  <si>
    <t>401238-0080</t>
  </si>
  <si>
    <t>Installation-Home Security</t>
  </si>
  <si>
    <t>401238-0090</t>
  </si>
  <si>
    <t>Installation-PCX</t>
  </si>
  <si>
    <t>401238-0100</t>
  </si>
  <si>
    <t>Installation-MAC's</t>
  </si>
  <si>
    <t>401238-0110</t>
  </si>
  <si>
    <t>Installation-Opti Pro</t>
  </si>
  <si>
    <t>Cell Tower Maintenance</t>
  </si>
  <si>
    <t>401615-0050</t>
  </si>
  <si>
    <t>401734-0012</t>
  </si>
  <si>
    <t>Company Paid VRS Match</t>
  </si>
  <si>
    <t>401734-0013</t>
  </si>
  <si>
    <t>Company Paid 401a Match</t>
  </si>
  <si>
    <t>401734-9110</t>
  </si>
  <si>
    <t>Duty, Bill Allen</t>
  </si>
  <si>
    <t>Gammon, Christopher</t>
  </si>
  <si>
    <t xml:space="preserve">FO 401615 </t>
  </si>
  <si>
    <t>Schultz, Christina</t>
  </si>
  <si>
    <t>Luttrell, Whitley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</si>
</sst>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(* #,##0.0000_);_(* \(#,##0.0000\);_(* &quot;-&quot;??_);_(@_)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u val="singleAccounting"/>
      <sz val="10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</font>
    <font>
      <sz val="10"/>
      <color indexed="9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</cellStyleXfs>
  <cellXfs count="276">
    <xf numFmtId="0" fontId="0" fillId="0" borderId="0" xfId="0"/>
    <xf numFmtId="10" fontId="4" fillId="0" borderId="22" xfId="3" applyNumberFormat="1" applyFont="1" applyFill="1" applyBorder="1"/>
    <xf numFmtId="10" fontId="4" fillId="0" borderId="19" xfId="3" applyNumberFormat="1" applyFont="1" applyFill="1" applyBorder="1"/>
    <xf numFmtId="10" fontId="4" fillId="0" borderId="23" xfId="3" applyNumberFormat="1" applyFont="1" applyFill="1" applyBorder="1"/>
    <xf numFmtId="10" fontId="4" fillId="0" borderId="7" xfId="3" applyNumberFormat="1" applyFont="1" applyFill="1" applyBorder="1"/>
    <xf numFmtId="10" fontId="4" fillId="2" borderId="22" xfId="3" applyNumberFormat="1" applyFont="1" applyFill="1" applyBorder="1"/>
    <xf numFmtId="10" fontId="4" fillId="2" borderId="19" xfId="3" applyNumberFormat="1" applyFont="1" applyFill="1" applyBorder="1"/>
    <xf numFmtId="10" fontId="4" fillId="2" borderId="23" xfId="3" applyNumberFormat="1" applyFont="1" applyFill="1" applyBorder="1"/>
    <xf numFmtId="164" fontId="5" fillId="0" borderId="27" xfId="1" applyNumberFormat="1" applyFont="1" applyFill="1" applyBorder="1" applyAlignment="1">
      <alignment horizontal="center"/>
    </xf>
    <xf numFmtId="10" fontId="4" fillId="0" borderId="3" xfId="3" applyNumberFormat="1" applyFont="1" applyFill="1" applyBorder="1"/>
    <xf numFmtId="10" fontId="4" fillId="0" borderId="4" xfId="3" applyNumberFormat="1" applyFont="1" applyFill="1" applyBorder="1"/>
    <xf numFmtId="10" fontId="4" fillId="0" borderId="5" xfId="3" applyNumberFormat="1" applyFont="1" applyFill="1" applyBorder="1"/>
    <xf numFmtId="10" fontId="4" fillId="0" borderId="33" xfId="3" applyNumberFormat="1" applyFont="1" applyFill="1" applyBorder="1"/>
    <xf numFmtId="10" fontId="4" fillId="0" borderId="34" xfId="3" applyNumberFormat="1" applyFont="1" applyFill="1" applyBorder="1"/>
    <xf numFmtId="10" fontId="4" fillId="0" borderId="35" xfId="3" applyNumberFormat="1" applyFont="1" applyFill="1" applyBorder="1"/>
    <xf numFmtId="165" fontId="5" fillId="0" borderId="10" xfId="2" applyNumberFormat="1" applyFont="1" applyFill="1" applyBorder="1" applyAlignment="1">
      <alignment horizontal="center"/>
    </xf>
    <xf numFmtId="165" fontId="5" fillId="0" borderId="39" xfId="2" applyNumberFormat="1" applyFont="1" applyFill="1" applyBorder="1" applyAlignment="1">
      <alignment horizontal="center"/>
    </xf>
    <xf numFmtId="164" fontId="5" fillId="0" borderId="10" xfId="1" applyNumberFormat="1" applyFont="1" applyFill="1" applyBorder="1" applyAlignment="1">
      <alignment horizontal="center"/>
    </xf>
    <xf numFmtId="165" fontId="8" fillId="0" borderId="10" xfId="2" applyNumberFormat="1" applyFont="1" applyFill="1" applyBorder="1" applyAlignment="1">
      <alignment horizontal="center"/>
    </xf>
    <xf numFmtId="165" fontId="5" fillId="0" borderId="10" xfId="2" applyNumberFormat="1" applyFont="1" applyFill="1" applyBorder="1"/>
    <xf numFmtId="165" fontId="4" fillId="0" borderId="10" xfId="2" applyNumberFormat="1" applyFont="1" applyFill="1" applyBorder="1"/>
    <xf numFmtId="164" fontId="5" fillId="0" borderId="32" xfId="1" applyNumberFormat="1" applyFont="1" applyFill="1" applyBorder="1" applyAlignment="1">
      <alignment horizontal="center"/>
    </xf>
    <xf numFmtId="44" fontId="5" fillId="0" borderId="10" xfId="2" applyFont="1" applyFill="1" applyBorder="1" applyAlignment="1">
      <alignment horizontal="center"/>
    </xf>
    <xf numFmtId="44" fontId="5" fillId="0" borderId="10" xfId="2" applyNumberFormat="1" applyFont="1" applyFill="1" applyBorder="1" applyAlignment="1">
      <alignment horizontal="center"/>
    </xf>
    <xf numFmtId="44" fontId="5" fillId="0" borderId="40" xfId="2" applyNumberFormat="1" applyFont="1" applyFill="1" applyBorder="1" applyAlignment="1">
      <alignment horizontal="center"/>
    </xf>
    <xf numFmtId="9" fontId="5" fillId="0" borderId="10" xfId="3" applyFont="1" applyFill="1" applyBorder="1" applyAlignment="1">
      <alignment horizontal="center"/>
    </xf>
    <xf numFmtId="9" fontId="5" fillId="0" borderId="40" xfId="3" applyFont="1" applyFill="1" applyBorder="1" applyAlignment="1">
      <alignment horizontal="center"/>
    </xf>
    <xf numFmtId="10" fontId="4" fillId="0" borderId="15" xfId="3" applyNumberFormat="1" applyFont="1" applyFill="1" applyBorder="1"/>
    <xf numFmtId="10" fontId="4" fillId="0" borderId="16" xfId="3" applyNumberFormat="1" applyFont="1" applyFill="1" applyBorder="1"/>
    <xf numFmtId="10" fontId="4" fillId="0" borderId="17" xfId="3" applyNumberFormat="1" applyFont="1" applyFill="1" applyBorder="1"/>
    <xf numFmtId="10" fontId="4" fillId="9" borderId="45" xfId="3" applyNumberFormat="1" applyFont="1" applyFill="1" applyBorder="1"/>
    <xf numFmtId="10" fontId="4" fillId="9" borderId="7" xfId="3" applyNumberFormat="1" applyFont="1" applyFill="1" applyBorder="1"/>
    <xf numFmtId="10" fontId="4" fillId="9" borderId="26" xfId="3" applyNumberFormat="1" applyFont="1" applyFill="1" applyBorder="1"/>
    <xf numFmtId="10" fontId="5" fillId="0" borderId="3" xfId="3" applyNumberFormat="1" applyFont="1" applyFill="1" applyBorder="1"/>
    <xf numFmtId="10" fontId="5" fillId="0" borderId="4" xfId="3" applyNumberFormat="1" applyFont="1" applyFill="1" applyBorder="1"/>
    <xf numFmtId="10" fontId="5" fillId="0" borderId="5" xfId="3" applyNumberFormat="1" applyFont="1" applyFill="1" applyBorder="1"/>
    <xf numFmtId="10" fontId="4" fillId="0" borderId="50" xfId="3" applyNumberFormat="1" applyFont="1" applyFill="1" applyBorder="1"/>
    <xf numFmtId="10" fontId="4" fillId="0" borderId="12" xfId="3" applyNumberFormat="1" applyFont="1" applyFill="1" applyBorder="1"/>
    <xf numFmtId="10" fontId="4" fillId="0" borderId="44" xfId="3" applyNumberFormat="1" applyFont="1" applyFill="1" applyBorder="1"/>
    <xf numFmtId="10" fontId="4" fillId="0" borderId="45" xfId="3" applyNumberFormat="1" applyFont="1" applyFill="1" applyBorder="1"/>
    <xf numFmtId="10" fontId="4" fillId="0" borderId="26" xfId="3" applyNumberFormat="1" applyFont="1" applyFill="1" applyBorder="1"/>
    <xf numFmtId="10" fontId="4" fillId="10" borderId="22" xfId="3" applyNumberFormat="1" applyFont="1" applyFill="1" applyBorder="1"/>
    <xf numFmtId="10" fontId="4" fillId="10" borderId="19" xfId="3" applyNumberFormat="1" applyFont="1" applyFill="1" applyBorder="1"/>
    <xf numFmtId="10" fontId="4" fillId="10" borderId="23" xfId="3" applyNumberFormat="1" applyFont="1" applyFill="1" applyBorder="1"/>
    <xf numFmtId="10" fontId="4" fillId="4" borderId="22" xfId="3" applyNumberFormat="1" applyFont="1" applyFill="1" applyBorder="1"/>
    <xf numFmtId="10" fontId="4" fillId="4" borderId="19" xfId="3" applyNumberFormat="1" applyFont="1" applyFill="1" applyBorder="1"/>
    <xf numFmtId="10" fontId="4" fillId="4" borderId="23" xfId="3" applyNumberFormat="1" applyFont="1" applyFill="1" applyBorder="1"/>
    <xf numFmtId="10" fontId="5" fillId="0" borderId="52" xfId="3" applyNumberFormat="1" applyFont="1" applyFill="1" applyBorder="1"/>
    <xf numFmtId="164" fontId="5" fillId="0" borderId="0" xfId="0" applyNumberFormat="1" applyFont="1" applyFill="1" applyBorder="1"/>
    <xf numFmtId="10" fontId="4" fillId="0" borderId="0" xfId="3" applyNumberFormat="1" applyFont="1" applyFill="1" applyBorder="1"/>
    <xf numFmtId="10" fontId="5" fillId="0" borderId="6" xfId="3" applyNumberFormat="1" applyFont="1" applyFill="1" applyBorder="1"/>
    <xf numFmtId="0" fontId="9" fillId="0" borderId="0" xfId="5" applyFont="1" applyFill="1"/>
    <xf numFmtId="0" fontId="9" fillId="0" borderId="0" xfId="5" applyFont="1" applyFill="1" applyAlignment="1">
      <alignment horizontal="center"/>
    </xf>
    <xf numFmtId="0" fontId="10" fillId="0" borderId="0" xfId="5" applyFont="1" applyFill="1"/>
    <xf numFmtId="164" fontId="9" fillId="0" borderId="0" xfId="5" applyNumberFormat="1" applyFont="1" applyFill="1"/>
    <xf numFmtId="0" fontId="9" fillId="0" borderId="0" xfId="5" applyFont="1" applyFill="1" applyBorder="1"/>
    <xf numFmtId="0" fontId="10" fillId="0" borderId="0" xfId="5" applyFont="1" applyFill="1" applyBorder="1"/>
    <xf numFmtId="0" fontId="9" fillId="0" borderId="0" xfId="5" applyFont="1" applyFill="1" applyBorder="1" applyAlignment="1">
      <alignment horizontal="center"/>
    </xf>
    <xf numFmtId="0" fontId="9" fillId="0" borderId="19" xfId="5" applyFont="1" applyFill="1" applyBorder="1"/>
    <xf numFmtId="43" fontId="9" fillId="0" borderId="0" xfId="5" applyNumberFormat="1" applyFont="1" applyFill="1"/>
    <xf numFmtId="43" fontId="9" fillId="0" borderId="23" xfId="8" applyFont="1" applyFill="1" applyBorder="1"/>
    <xf numFmtId="43" fontId="9" fillId="0" borderId="19" xfId="8" applyFont="1" applyFill="1" applyBorder="1"/>
    <xf numFmtId="43" fontId="9" fillId="0" borderId="24" xfId="8" applyFont="1" applyFill="1" applyBorder="1"/>
    <xf numFmtId="0" fontId="9" fillId="0" borderId="22" xfId="5" applyFont="1" applyFill="1" applyBorder="1" applyAlignment="1">
      <alignment horizontal="center"/>
    </xf>
    <xf numFmtId="0" fontId="9" fillId="0" borderId="54" xfId="5" applyFont="1" applyFill="1" applyBorder="1"/>
    <xf numFmtId="166" fontId="9" fillId="0" borderId="23" xfId="8" applyNumberFormat="1" applyFont="1" applyFill="1" applyBorder="1" applyAlignment="1">
      <alignment horizontal="left" vertical="top"/>
    </xf>
    <xf numFmtId="166" fontId="9" fillId="0" borderId="19" xfId="8" applyNumberFormat="1" applyFont="1" applyFill="1" applyBorder="1" applyAlignment="1">
      <alignment horizontal="left" vertical="top"/>
    </xf>
    <xf numFmtId="166" fontId="9" fillId="0" borderId="24" xfId="8" applyNumberFormat="1" applyFont="1" applyFill="1" applyBorder="1" applyAlignment="1">
      <alignment horizontal="left" vertical="top"/>
    </xf>
    <xf numFmtId="0" fontId="9" fillId="0" borderId="20" xfId="5" applyFont="1" applyFill="1" applyBorder="1"/>
    <xf numFmtId="0" fontId="9" fillId="0" borderId="20" xfId="5" applyFont="1" applyFill="1" applyBorder="1" applyAlignment="1">
      <alignment horizontal="left" vertical="top"/>
    </xf>
    <xf numFmtId="43" fontId="9" fillId="0" borderId="17" xfId="8" applyFont="1" applyFill="1" applyBorder="1"/>
    <xf numFmtId="43" fontId="9" fillId="0" borderId="16" xfId="8" applyFont="1" applyFill="1" applyBorder="1"/>
    <xf numFmtId="43" fontId="9" fillId="0" borderId="18" xfId="8" applyFont="1" applyFill="1" applyBorder="1"/>
    <xf numFmtId="0" fontId="9" fillId="0" borderId="55" xfId="5" applyFont="1" applyFill="1" applyBorder="1"/>
    <xf numFmtId="0" fontId="9" fillId="0" borderId="22" xfId="5" applyFont="1" applyFill="1" applyBorder="1" applyAlignment="1">
      <alignment horizontal="center" vertical="top"/>
    </xf>
    <xf numFmtId="166" fontId="9" fillId="0" borderId="17" xfId="8" applyNumberFormat="1" applyFont="1" applyFill="1" applyBorder="1" applyAlignment="1">
      <alignment horizontal="left" vertical="top"/>
    </xf>
    <xf numFmtId="166" fontId="9" fillId="0" borderId="16" xfId="8" applyNumberFormat="1" applyFont="1" applyFill="1" applyBorder="1" applyAlignment="1">
      <alignment horizontal="left" vertical="top"/>
    </xf>
    <xf numFmtId="166" fontId="9" fillId="0" borderId="18" xfId="8" applyNumberFormat="1" applyFont="1" applyFill="1" applyBorder="1" applyAlignment="1">
      <alignment horizontal="left" vertical="top"/>
    </xf>
    <xf numFmtId="0" fontId="9" fillId="0" borderId="13" xfId="5" applyFont="1" applyFill="1" applyBorder="1"/>
    <xf numFmtId="0" fontId="9" fillId="0" borderId="13" xfId="5" applyFont="1" applyFill="1" applyBorder="1" applyAlignment="1">
      <alignment horizontal="left" vertical="top"/>
    </xf>
    <xf numFmtId="9" fontId="9" fillId="0" borderId="0" xfId="5" applyNumberFormat="1" applyFont="1" applyFill="1"/>
    <xf numFmtId="10" fontId="10" fillId="0" borderId="48" xfId="5" applyNumberFormat="1" applyFont="1" applyFill="1" applyBorder="1" applyAlignment="1">
      <alignment horizontal="center"/>
    </xf>
    <xf numFmtId="10" fontId="10" fillId="0" borderId="47" xfId="5" applyNumberFormat="1" applyFont="1" applyFill="1" applyBorder="1" applyAlignment="1">
      <alignment horizontal="center"/>
    </xf>
    <xf numFmtId="10" fontId="10" fillId="0" borderId="46" xfId="5" applyNumberFormat="1" applyFont="1" applyFill="1" applyBorder="1" applyAlignment="1">
      <alignment horizontal="center"/>
    </xf>
    <xf numFmtId="9" fontId="10" fillId="0" borderId="0" xfId="5" applyNumberFormat="1" applyFont="1" applyFill="1" applyAlignment="1">
      <alignment horizontal="center"/>
    </xf>
    <xf numFmtId="0" fontId="9" fillId="0" borderId="40" xfId="5" applyFont="1" applyFill="1" applyBorder="1"/>
    <xf numFmtId="0" fontId="10" fillId="0" borderId="0" xfId="5" applyFont="1" applyFill="1" applyAlignment="1">
      <alignment horizontal="center"/>
    </xf>
    <xf numFmtId="0" fontId="10" fillId="0" borderId="31" xfId="5" applyFont="1" applyFill="1" applyBorder="1" applyAlignment="1">
      <alignment horizontal="center"/>
    </xf>
    <xf numFmtId="0" fontId="10" fillId="0" borderId="30" xfId="5" applyFont="1" applyFill="1" applyBorder="1" applyAlignment="1">
      <alignment horizontal="center"/>
    </xf>
    <xf numFmtId="0" fontId="10" fillId="0" borderId="1" xfId="5" applyFont="1" applyFill="1" applyBorder="1" applyAlignment="1">
      <alignment horizontal="center"/>
    </xf>
    <xf numFmtId="0" fontId="10" fillId="0" borderId="2" xfId="5" applyFont="1" applyFill="1" applyBorder="1" applyAlignment="1">
      <alignment horizontal="center"/>
    </xf>
    <xf numFmtId="0" fontId="9" fillId="0" borderId="4" xfId="5" applyFont="1" applyFill="1" applyBorder="1"/>
    <xf numFmtId="0" fontId="9" fillId="0" borderId="51" xfId="5" applyFont="1" applyFill="1" applyBorder="1"/>
    <xf numFmtId="0" fontId="9" fillId="0" borderId="27" xfId="5" applyFont="1" applyFill="1" applyBorder="1"/>
    <xf numFmtId="0" fontId="9" fillId="0" borderId="0" xfId="5" applyFont="1" applyFill="1" applyBorder="1" applyAlignment="1">
      <alignment horizontal="left" vertical="top"/>
    </xf>
    <xf numFmtId="166" fontId="9" fillId="0" borderId="0" xfId="8" applyNumberFormat="1" applyFont="1" applyFill="1" applyBorder="1" applyAlignment="1">
      <alignment horizontal="left" vertical="top"/>
    </xf>
    <xf numFmtId="164" fontId="9" fillId="0" borderId="0" xfId="8" applyNumberFormat="1" applyFont="1" applyFill="1" applyBorder="1" applyAlignment="1">
      <alignment horizontal="left" vertical="top"/>
    </xf>
    <xf numFmtId="0" fontId="9" fillId="0" borderId="10" xfId="5" applyFont="1" applyFill="1" applyBorder="1"/>
    <xf numFmtId="166" fontId="9" fillId="0" borderId="6" xfId="8" applyNumberFormat="1" applyFont="1" applyFill="1" applyBorder="1" applyAlignment="1">
      <alignment horizontal="left" vertical="top"/>
    </xf>
    <xf numFmtId="166" fontId="9" fillId="0" borderId="4" xfId="8" applyNumberFormat="1" applyFont="1" applyFill="1" applyBorder="1" applyAlignment="1">
      <alignment horizontal="left" vertical="top"/>
    </xf>
    <xf numFmtId="166" fontId="9" fillId="0" borderId="5" xfId="8" applyNumberFormat="1" applyFont="1" applyFill="1" applyBorder="1" applyAlignment="1">
      <alignment horizontal="left" vertical="top"/>
    </xf>
    <xf numFmtId="0" fontId="9" fillId="0" borderId="3" xfId="5" applyFont="1" applyFill="1" applyBorder="1" applyAlignment="1">
      <alignment horizontal="center" vertical="top"/>
    </xf>
    <xf numFmtId="43" fontId="9" fillId="0" borderId="6" xfId="8" applyFont="1" applyFill="1" applyBorder="1"/>
    <xf numFmtId="43" fontId="9" fillId="0" borderId="4" xfId="8" applyFont="1" applyFill="1" applyBorder="1"/>
    <xf numFmtId="43" fontId="9" fillId="0" borderId="5" xfId="8" applyFont="1" applyFill="1" applyBorder="1"/>
    <xf numFmtId="0" fontId="9" fillId="0" borderId="27" xfId="5" applyFont="1" applyFill="1" applyBorder="1" applyAlignment="1">
      <alignment horizontal="left" vertical="top"/>
    </xf>
    <xf numFmtId="0" fontId="9" fillId="0" borderId="40" xfId="5" applyFont="1" applyFill="1" applyBorder="1" applyAlignment="1">
      <alignment horizontal="left" vertical="top"/>
    </xf>
    <xf numFmtId="164" fontId="9" fillId="2" borderId="0" xfId="5" applyNumberFormat="1" applyFont="1" applyFill="1"/>
    <xf numFmtId="0" fontId="3" fillId="0" borderId="0" xfId="9" applyFont="1" applyFill="1"/>
    <xf numFmtId="0" fontId="4" fillId="0" borderId="0" xfId="9" applyFont="1" applyFill="1"/>
    <xf numFmtId="43" fontId="4" fillId="0" borderId="0" xfId="9" applyNumberFormat="1" applyFont="1" applyFill="1"/>
    <xf numFmtId="43" fontId="4" fillId="0" borderId="0" xfId="9" applyNumberFormat="1" applyFont="1" applyFill="1" applyBorder="1"/>
    <xf numFmtId="0" fontId="5" fillId="0" borderId="0" xfId="9" applyFont="1" applyFill="1"/>
    <xf numFmtId="43" fontId="4" fillId="2" borderId="0" xfId="9" applyNumberFormat="1" applyFont="1" applyFill="1"/>
    <xf numFmtId="10" fontId="4" fillId="0" borderId="0" xfId="9" applyNumberFormat="1" applyFont="1" applyFill="1"/>
    <xf numFmtId="0" fontId="5" fillId="0" borderId="0" xfId="9" quotePrefix="1" applyFont="1" applyFill="1" applyAlignment="1">
      <alignment horizontal="left"/>
    </xf>
    <xf numFmtId="0" fontId="5" fillId="0" borderId="0" xfId="9" applyFont="1" applyFill="1" applyAlignment="1">
      <alignment horizontal="center"/>
    </xf>
    <xf numFmtId="0" fontId="5" fillId="0" borderId="0" xfId="9" quotePrefix="1" applyFont="1" applyFill="1" applyBorder="1" applyAlignment="1">
      <alignment horizontal="center"/>
    </xf>
    <xf numFmtId="43" fontId="5" fillId="0" borderId="0" xfId="9" applyNumberFormat="1" applyFont="1" applyFill="1" applyAlignment="1">
      <alignment horizontal="center"/>
    </xf>
    <xf numFmtId="0" fontId="6" fillId="0" borderId="1" xfId="9" applyFont="1" applyFill="1" applyBorder="1" applyAlignment="1">
      <alignment horizontal="center"/>
    </xf>
    <xf numFmtId="0" fontId="6" fillId="0" borderId="2" xfId="9" applyFont="1" applyFill="1" applyBorder="1" applyAlignment="1">
      <alignment horizontal="center"/>
    </xf>
    <xf numFmtId="43" fontId="7" fillId="0" borderId="7" xfId="9" applyNumberFormat="1" applyFont="1" applyFill="1" applyBorder="1" applyAlignment="1">
      <alignment horizontal="center"/>
    </xf>
    <xf numFmtId="43" fontId="7" fillId="0" borderId="7" xfId="9" quotePrefix="1" applyNumberFormat="1" applyFont="1" applyFill="1" applyBorder="1" applyAlignment="1">
      <alignment horizontal="center"/>
    </xf>
    <xf numFmtId="0" fontId="7" fillId="0" borderId="8" xfId="9" applyFont="1" applyFill="1" applyBorder="1" applyAlignment="1">
      <alignment horizontal="center"/>
    </xf>
    <xf numFmtId="0" fontId="7" fillId="0" borderId="9" xfId="9" applyFont="1" applyFill="1" applyBorder="1" applyAlignment="1">
      <alignment horizontal="center"/>
    </xf>
    <xf numFmtId="0" fontId="7" fillId="0" borderId="10" xfId="9" applyFont="1" applyFill="1" applyBorder="1" applyAlignment="1">
      <alignment horizontal="center"/>
    </xf>
    <xf numFmtId="0" fontId="7" fillId="0" borderId="3" xfId="9" applyFont="1" applyFill="1" applyBorder="1" applyAlignment="1">
      <alignment horizontal="center"/>
    </xf>
    <xf numFmtId="0" fontId="7" fillId="0" borderId="4" xfId="9" applyFont="1" applyFill="1" applyBorder="1" applyAlignment="1">
      <alignment horizontal="center"/>
    </xf>
    <xf numFmtId="0" fontId="7" fillId="0" borderId="5" xfId="9" applyFont="1" applyFill="1" applyBorder="1" applyAlignment="1">
      <alignment horizontal="center"/>
    </xf>
    <xf numFmtId="0" fontId="7" fillId="0" borderId="6" xfId="9" applyFont="1" applyFill="1" applyBorder="1" applyAlignment="1">
      <alignment horizontal="center"/>
    </xf>
    <xf numFmtId="0" fontId="5" fillId="0" borderId="11" xfId="9" applyFont="1" applyFill="1" applyBorder="1" applyAlignment="1">
      <alignment horizontal="center"/>
    </xf>
    <xf numFmtId="0" fontId="5" fillId="0" borderId="12" xfId="9" applyFont="1" applyFill="1" applyBorder="1"/>
    <xf numFmtId="43" fontId="4" fillId="0" borderId="13" xfId="9" applyNumberFormat="1" applyFont="1" applyFill="1" applyBorder="1"/>
    <xf numFmtId="0" fontId="4" fillId="0" borderId="14" xfId="9" applyFont="1" applyFill="1" applyBorder="1"/>
    <xf numFmtId="43" fontId="4" fillId="0" borderId="14" xfId="9" applyNumberFormat="1" applyFont="1" applyFill="1" applyBorder="1"/>
    <xf numFmtId="43" fontId="4" fillId="0" borderId="10" xfId="9" applyNumberFormat="1" applyFont="1" applyFill="1" applyBorder="1"/>
    <xf numFmtId="0" fontId="4" fillId="0" borderId="15" xfId="9" applyFont="1" applyFill="1" applyBorder="1"/>
    <xf numFmtId="0" fontId="4" fillId="0" borderId="16" xfId="9" applyFont="1" applyFill="1" applyBorder="1"/>
    <xf numFmtId="0" fontId="4" fillId="0" borderId="17" xfId="9" applyFont="1" applyFill="1" applyBorder="1"/>
    <xf numFmtId="0" fontId="4" fillId="0" borderId="18" xfId="9" applyFont="1" applyFill="1" applyBorder="1"/>
    <xf numFmtId="0" fontId="4" fillId="0" borderId="19" xfId="9" applyNumberFormat="1" applyFont="1" applyFill="1" applyBorder="1"/>
    <xf numFmtId="41" fontId="4" fillId="0" borderId="19" xfId="9" applyNumberFormat="1" applyFont="1" applyFill="1" applyBorder="1" applyAlignment="1">
      <alignment horizontal="left"/>
    </xf>
    <xf numFmtId="41" fontId="4" fillId="4" borderId="20" xfId="9" applyNumberFormat="1" applyFont="1" applyFill="1" applyBorder="1"/>
    <xf numFmtId="164" fontId="4" fillId="0" borderId="21" xfId="9" applyNumberFormat="1" applyFont="1" applyFill="1" applyBorder="1"/>
    <xf numFmtId="164" fontId="4" fillId="0" borderId="10" xfId="9" applyNumberFormat="1" applyFont="1" applyFill="1" applyBorder="1"/>
    <xf numFmtId="43" fontId="4" fillId="0" borderId="24" xfId="9" applyNumberFormat="1" applyFont="1" applyFill="1" applyBorder="1"/>
    <xf numFmtId="43" fontId="4" fillId="0" borderId="19" xfId="9" applyNumberFormat="1" applyFont="1" applyFill="1" applyBorder="1"/>
    <xf numFmtId="43" fontId="4" fillId="0" borderId="23" xfId="9" applyNumberFormat="1" applyFont="1" applyFill="1" applyBorder="1"/>
    <xf numFmtId="43" fontId="4" fillId="0" borderId="25" xfId="9" applyNumberFormat="1" applyFont="1" applyFill="1" applyBorder="1"/>
    <xf numFmtId="43" fontId="4" fillId="0" borderId="7" xfId="9" applyNumberFormat="1" applyFont="1" applyFill="1" applyBorder="1"/>
    <xf numFmtId="43" fontId="4" fillId="0" borderId="26" xfId="9" applyNumberFormat="1" applyFont="1" applyFill="1" applyBorder="1"/>
    <xf numFmtId="0" fontId="4" fillId="2" borderId="19" xfId="9" applyNumberFormat="1" applyFont="1" applyFill="1" applyBorder="1"/>
    <xf numFmtId="41" fontId="4" fillId="2" borderId="19" xfId="9" applyNumberFormat="1" applyFont="1" applyFill="1" applyBorder="1" applyAlignment="1">
      <alignment horizontal="left"/>
    </xf>
    <xf numFmtId="164" fontId="4" fillId="2" borderId="10" xfId="9" applyNumberFormat="1" applyFont="1" applyFill="1" applyBorder="1"/>
    <xf numFmtId="43" fontId="4" fillId="2" borderId="24" xfId="9" applyNumberFormat="1" applyFont="1" applyFill="1" applyBorder="1"/>
    <xf numFmtId="43" fontId="4" fillId="2" borderId="19" xfId="9" applyNumberFormat="1" applyFont="1" applyFill="1" applyBorder="1"/>
    <xf numFmtId="43" fontId="4" fillId="2" borderId="23" xfId="9" applyNumberFormat="1" applyFont="1" applyFill="1" applyBorder="1"/>
    <xf numFmtId="42" fontId="4" fillId="0" borderId="6" xfId="9" applyNumberFormat="1" applyFont="1" applyFill="1" applyBorder="1"/>
    <xf numFmtId="41" fontId="3" fillId="0" borderId="5" xfId="9" applyNumberFormat="1" applyFont="1" applyFill="1" applyBorder="1" applyAlignment="1">
      <alignment horizontal="right"/>
    </xf>
    <xf numFmtId="41" fontId="5" fillId="0" borderId="10" xfId="9" applyNumberFormat="1" applyFont="1" applyFill="1" applyBorder="1" applyAlignment="1">
      <alignment horizontal="center"/>
    </xf>
    <xf numFmtId="43" fontId="5" fillId="0" borderId="27" xfId="9" applyNumberFormat="1" applyFont="1" applyFill="1" applyBorder="1" applyAlignment="1">
      <alignment horizontal="center"/>
    </xf>
    <xf numFmtId="42" fontId="4" fillId="0" borderId="28" xfId="9" applyNumberFormat="1" applyFont="1" applyFill="1" applyBorder="1"/>
    <xf numFmtId="41" fontId="3" fillId="0" borderId="29" xfId="9" applyNumberFormat="1" applyFont="1" applyFill="1" applyBorder="1" applyAlignment="1">
      <alignment horizontal="right"/>
    </xf>
    <xf numFmtId="43" fontId="5" fillId="0" borderId="2" xfId="9" applyNumberFormat="1" applyFont="1" applyFill="1" applyBorder="1" applyAlignment="1">
      <alignment horizontal="center"/>
    </xf>
    <xf numFmtId="43" fontId="5" fillId="0" borderId="2" xfId="9" applyNumberFormat="1" applyFont="1" applyFill="1" applyBorder="1" applyAlignment="1">
      <alignment horizontal="left"/>
    </xf>
    <xf numFmtId="43" fontId="5" fillId="0" borderId="10" xfId="9" applyNumberFormat="1" applyFont="1" applyFill="1" applyBorder="1" applyAlignment="1">
      <alignment horizontal="center"/>
    </xf>
    <xf numFmtId="43" fontId="5" fillId="0" borderId="32" xfId="9" applyNumberFormat="1" applyFont="1" applyFill="1" applyBorder="1" applyAlignment="1">
      <alignment horizontal="center"/>
    </xf>
    <xf numFmtId="43" fontId="5" fillId="0" borderId="0" xfId="9" applyNumberFormat="1" applyFont="1" applyFill="1" applyBorder="1" applyAlignment="1">
      <alignment horizontal="center"/>
    </xf>
    <xf numFmtId="43" fontId="5" fillId="0" borderId="36" xfId="9" applyNumberFormat="1" applyFont="1" applyFill="1" applyBorder="1" applyAlignment="1">
      <alignment horizontal="center"/>
    </xf>
    <xf numFmtId="42" fontId="4" fillId="0" borderId="37" xfId="9" applyNumberFormat="1" applyFont="1" applyFill="1" applyBorder="1"/>
    <xf numFmtId="41" fontId="3" fillId="4" borderId="38" xfId="9" applyNumberFormat="1" applyFont="1" applyFill="1" applyBorder="1" applyAlignment="1">
      <alignment horizontal="center"/>
    </xf>
    <xf numFmtId="43" fontId="7" fillId="0" borderId="2" xfId="9" applyNumberFormat="1" applyFont="1" applyFill="1" applyBorder="1" applyAlignment="1">
      <alignment horizontal="center"/>
    </xf>
    <xf numFmtId="0" fontId="7" fillId="0" borderId="2" xfId="9" applyFont="1" applyFill="1" applyBorder="1" applyAlignment="1">
      <alignment horizontal="center"/>
    </xf>
    <xf numFmtId="43" fontId="5" fillId="0" borderId="10" xfId="9" applyNumberFormat="1" applyFont="1" applyFill="1" applyBorder="1" applyAlignment="1"/>
    <xf numFmtId="43" fontId="5" fillId="4" borderId="10" xfId="9" applyNumberFormat="1" applyFont="1" applyFill="1" applyBorder="1" applyAlignment="1">
      <alignment horizontal="center"/>
    </xf>
    <xf numFmtId="43" fontId="5" fillId="5" borderId="10" xfId="9" applyNumberFormat="1" applyFont="1" applyFill="1" applyBorder="1" applyAlignment="1">
      <alignment horizontal="center"/>
    </xf>
    <xf numFmtId="43" fontId="5" fillId="6" borderId="10" xfId="9" applyNumberFormat="1" applyFont="1" applyFill="1" applyBorder="1" applyAlignment="1">
      <alignment horizontal="center"/>
    </xf>
    <xf numFmtId="43" fontId="5" fillId="7" borderId="10" xfId="9" applyNumberFormat="1" applyFont="1" applyFill="1" applyBorder="1" applyAlignment="1">
      <alignment horizontal="center"/>
    </xf>
    <xf numFmtId="43" fontId="5" fillId="8" borderId="10" xfId="9" applyNumberFormat="1" applyFont="1" applyFill="1" applyBorder="1" applyAlignment="1">
      <alignment horizontal="center"/>
    </xf>
    <xf numFmtId="43" fontId="5" fillId="0" borderId="10" xfId="9" applyNumberFormat="1" applyFont="1" applyFill="1" applyBorder="1" applyAlignment="1">
      <alignment horizontal="left"/>
    </xf>
    <xf numFmtId="43" fontId="8" fillId="0" borderId="10" xfId="9" applyNumberFormat="1" applyFont="1" applyFill="1" applyBorder="1" applyAlignment="1">
      <alignment horizontal="center"/>
    </xf>
    <xf numFmtId="0" fontId="4" fillId="0" borderId="10" xfId="9" applyFont="1" applyFill="1" applyBorder="1"/>
    <xf numFmtId="164" fontId="5" fillId="0" borderId="10" xfId="9" applyNumberFormat="1" applyFont="1" applyFill="1" applyBorder="1" applyAlignment="1">
      <alignment horizontal="center"/>
    </xf>
    <xf numFmtId="0" fontId="5" fillId="0" borderId="10" xfId="9" applyFont="1" applyFill="1" applyBorder="1" applyAlignment="1">
      <alignment horizontal="left"/>
    </xf>
    <xf numFmtId="0" fontId="4" fillId="0" borderId="10" xfId="9" applyFont="1" applyFill="1" applyBorder="1" applyAlignment="1">
      <alignment horizontal="left"/>
    </xf>
    <xf numFmtId="0" fontId="4" fillId="0" borderId="32" xfId="9" applyFont="1" applyFill="1" applyBorder="1"/>
    <xf numFmtId="0" fontId="4" fillId="0" borderId="0" xfId="9" applyFont="1" applyFill="1" applyBorder="1"/>
    <xf numFmtId="43" fontId="5" fillId="0" borderId="40" xfId="9" applyNumberFormat="1" applyFont="1" applyFill="1" applyBorder="1" applyAlignment="1">
      <alignment horizontal="left"/>
    </xf>
    <xf numFmtId="43" fontId="5" fillId="0" borderId="40" xfId="9" applyNumberFormat="1" applyFont="1" applyFill="1" applyBorder="1" applyAlignment="1">
      <alignment horizontal="center"/>
    </xf>
    <xf numFmtId="42" fontId="4" fillId="0" borderId="41" xfId="9" applyNumberFormat="1" applyFont="1" applyFill="1" applyBorder="1"/>
    <xf numFmtId="41" fontId="3" fillId="0" borderId="42" xfId="9" applyNumberFormat="1" applyFont="1" applyFill="1" applyBorder="1" applyAlignment="1">
      <alignment horizontal="right"/>
    </xf>
    <xf numFmtId="0" fontId="5" fillId="0" borderId="18" xfId="9" applyFont="1" applyFill="1" applyBorder="1" applyAlignment="1">
      <alignment horizontal="center"/>
    </xf>
    <xf numFmtId="0" fontId="5" fillId="0" borderId="16" xfId="9" applyFont="1" applyFill="1" applyBorder="1"/>
    <xf numFmtId="0" fontId="4" fillId="0" borderId="43" xfId="9" applyFont="1" applyFill="1" applyBorder="1"/>
    <xf numFmtId="0" fontId="4" fillId="0" borderId="24" xfId="9" applyFont="1" applyFill="1" applyBorder="1"/>
    <xf numFmtId="0" fontId="4" fillId="0" borderId="19" xfId="9" applyFont="1" applyFill="1" applyBorder="1"/>
    <xf numFmtId="41" fontId="4" fillId="0" borderId="20" xfId="9" applyNumberFormat="1" applyFont="1" applyFill="1" applyBorder="1"/>
    <xf numFmtId="43" fontId="4" fillId="0" borderId="22" xfId="9" applyNumberFormat="1" applyFont="1" applyFill="1" applyBorder="1"/>
    <xf numFmtId="43" fontId="4" fillId="0" borderId="11" xfId="9" applyNumberFormat="1" applyFont="1" applyFill="1" applyBorder="1"/>
    <xf numFmtId="43" fontId="4" fillId="0" borderId="12" xfId="9" applyNumberFormat="1" applyFont="1" applyFill="1" applyBorder="1"/>
    <xf numFmtId="43" fontId="4" fillId="0" borderId="44" xfId="9" applyNumberFormat="1" applyFont="1" applyFill="1" applyBorder="1"/>
    <xf numFmtId="0" fontId="4" fillId="0" borderId="19" xfId="9" quotePrefix="1" applyFont="1" applyFill="1" applyBorder="1" applyAlignment="1">
      <alignment horizontal="left"/>
    </xf>
    <xf numFmtId="0" fontId="4" fillId="0" borderId="19" xfId="9" applyFont="1" applyFill="1" applyBorder="1" applyAlignment="1">
      <alignment horizontal="left"/>
    </xf>
    <xf numFmtId="0" fontId="4" fillId="0" borderId="25" xfId="9" applyFont="1" applyFill="1" applyBorder="1"/>
    <xf numFmtId="0" fontId="4" fillId="0" borderId="7" xfId="9" applyFont="1" applyFill="1" applyBorder="1"/>
    <xf numFmtId="0" fontId="4" fillId="9" borderId="25" xfId="9" applyFont="1" applyFill="1" applyBorder="1"/>
    <xf numFmtId="0" fontId="4" fillId="9" borderId="7" xfId="9" applyFont="1" applyFill="1" applyBorder="1"/>
    <xf numFmtId="164" fontId="4" fillId="9" borderId="21" xfId="9" applyNumberFormat="1" applyFont="1" applyFill="1" applyBorder="1"/>
    <xf numFmtId="164" fontId="4" fillId="9" borderId="10" xfId="9" applyNumberFormat="1" applyFont="1" applyFill="1" applyBorder="1"/>
    <xf numFmtId="43" fontId="4" fillId="9" borderId="45" xfId="9" applyNumberFormat="1" applyFont="1" applyFill="1" applyBorder="1"/>
    <xf numFmtId="43" fontId="4" fillId="9" borderId="7" xfId="9" applyNumberFormat="1" applyFont="1" applyFill="1" applyBorder="1"/>
    <xf numFmtId="43" fontId="4" fillId="9" borderId="26" xfId="9" applyNumberFormat="1" applyFont="1" applyFill="1" applyBorder="1"/>
    <xf numFmtId="43" fontId="4" fillId="9" borderId="46" xfId="9" applyNumberFormat="1" applyFont="1" applyFill="1" applyBorder="1"/>
    <xf numFmtId="43" fontId="4" fillId="9" borderId="47" xfId="9" applyNumberFormat="1" applyFont="1" applyFill="1" applyBorder="1"/>
    <xf numFmtId="43" fontId="4" fillId="9" borderId="48" xfId="9" applyNumberFormat="1" applyFont="1" applyFill="1" applyBorder="1"/>
    <xf numFmtId="0" fontId="5" fillId="0" borderId="6" xfId="9" applyFont="1" applyFill="1" applyBorder="1"/>
    <xf numFmtId="41" fontId="5" fillId="0" borderId="5" xfId="9" applyNumberFormat="1" applyFont="1" applyFill="1" applyBorder="1"/>
    <xf numFmtId="41" fontId="5" fillId="0" borderId="49" xfId="9" applyNumberFormat="1" applyFont="1" applyFill="1" applyBorder="1"/>
    <xf numFmtId="41" fontId="5" fillId="0" borderId="10" xfId="9" applyNumberFormat="1" applyFont="1" applyFill="1" applyBorder="1"/>
    <xf numFmtId="43" fontId="5" fillId="0" borderId="3" xfId="9" applyNumberFormat="1" applyFont="1" applyFill="1" applyBorder="1"/>
    <xf numFmtId="43" fontId="5" fillId="0" borderId="4" xfId="9" applyNumberFormat="1" applyFont="1" applyFill="1" applyBorder="1"/>
    <xf numFmtId="43" fontId="5" fillId="0" borderId="5" xfId="9" applyNumberFormat="1" applyFont="1" applyFill="1" applyBorder="1"/>
    <xf numFmtId="43" fontId="5" fillId="0" borderId="6" xfId="9" applyNumberFormat="1" applyFont="1" applyFill="1" applyBorder="1"/>
    <xf numFmtId="41" fontId="4" fillId="0" borderId="13" xfId="9" applyNumberFormat="1" applyFont="1" applyFill="1" applyBorder="1"/>
    <xf numFmtId="0" fontId="4" fillId="0" borderId="11" xfId="9" applyFont="1" applyFill="1" applyBorder="1"/>
    <xf numFmtId="0" fontId="4" fillId="0" borderId="12" xfId="9" applyFont="1" applyFill="1" applyBorder="1"/>
    <xf numFmtId="0" fontId="4" fillId="0" borderId="44" xfId="9" applyFont="1" applyFill="1" applyBorder="1"/>
    <xf numFmtId="43" fontId="4" fillId="0" borderId="45" xfId="9" applyNumberFormat="1" applyFont="1" applyFill="1" applyBorder="1"/>
    <xf numFmtId="0" fontId="5" fillId="0" borderId="4" xfId="9" applyFont="1" applyFill="1" applyBorder="1" applyAlignment="1">
      <alignment horizontal="right"/>
    </xf>
    <xf numFmtId="43" fontId="5" fillId="0" borderId="27" xfId="9" applyNumberFormat="1" applyFont="1" applyFill="1" applyBorder="1"/>
    <xf numFmtId="0" fontId="4" fillId="0" borderId="23" xfId="9" applyFont="1" applyFill="1" applyBorder="1"/>
    <xf numFmtId="0" fontId="5" fillId="0" borderId="44" xfId="9" applyFont="1" applyFill="1" applyBorder="1"/>
    <xf numFmtId="0" fontId="4" fillId="0" borderId="24" xfId="9" quotePrefix="1" applyFont="1" applyFill="1" applyBorder="1" applyAlignment="1">
      <alignment horizontal="left"/>
    </xf>
    <xf numFmtId="0" fontId="4" fillId="0" borderId="23" xfId="9" quotePrefix="1" applyFont="1" applyFill="1" applyBorder="1" applyAlignment="1">
      <alignment horizontal="left"/>
    </xf>
    <xf numFmtId="0" fontId="4" fillId="10" borderId="24" xfId="9" applyFont="1" applyFill="1" applyBorder="1"/>
    <xf numFmtId="0" fontId="4" fillId="10" borderId="23" xfId="9" applyFont="1" applyFill="1" applyBorder="1"/>
    <xf numFmtId="41" fontId="4" fillId="10" borderId="20" xfId="9" applyNumberFormat="1" applyFont="1" applyFill="1" applyBorder="1"/>
    <xf numFmtId="164" fontId="4" fillId="10" borderId="10" xfId="9" applyNumberFormat="1" applyFont="1" applyFill="1" applyBorder="1"/>
    <xf numFmtId="43" fontId="4" fillId="10" borderId="24" xfId="9" applyNumberFormat="1" applyFont="1" applyFill="1" applyBorder="1"/>
    <xf numFmtId="43" fontId="4" fillId="10" borderId="19" xfId="9" applyNumberFormat="1" applyFont="1" applyFill="1" applyBorder="1"/>
    <xf numFmtId="43" fontId="4" fillId="10" borderId="23" xfId="9" applyNumberFormat="1" applyFont="1" applyFill="1" applyBorder="1"/>
    <xf numFmtId="0" fontId="4" fillId="10" borderId="0" xfId="9" applyFont="1" applyFill="1"/>
    <xf numFmtId="0" fontId="4" fillId="4" borderId="24" xfId="9" applyFont="1" applyFill="1" applyBorder="1"/>
    <xf numFmtId="0" fontId="4" fillId="4" borderId="23" xfId="9" applyFont="1" applyFill="1" applyBorder="1"/>
    <xf numFmtId="164" fontId="4" fillId="4" borderId="10" xfId="9" applyNumberFormat="1" applyFont="1" applyFill="1" applyBorder="1"/>
    <xf numFmtId="43" fontId="4" fillId="4" borderId="24" xfId="9" applyNumberFormat="1" applyFont="1" applyFill="1" applyBorder="1"/>
    <xf numFmtId="43" fontId="4" fillId="4" borderId="19" xfId="9" applyNumberFormat="1" applyFont="1" applyFill="1" applyBorder="1"/>
    <xf numFmtId="43" fontId="4" fillId="4" borderId="23" xfId="9" applyNumberFormat="1" applyFont="1" applyFill="1" applyBorder="1"/>
    <xf numFmtId="0" fontId="4" fillId="2" borderId="24" xfId="9" applyFont="1" applyFill="1" applyBorder="1"/>
    <xf numFmtId="0" fontId="4" fillId="2" borderId="23" xfId="9" applyFont="1" applyFill="1" applyBorder="1"/>
    <xf numFmtId="41" fontId="4" fillId="2" borderId="20" xfId="9" applyNumberFormat="1" applyFont="1" applyFill="1" applyBorder="1"/>
    <xf numFmtId="0" fontId="5" fillId="0" borderId="27" xfId="9" applyFont="1" applyFill="1" applyBorder="1"/>
    <xf numFmtId="0" fontId="3" fillId="0" borderId="51" xfId="9" applyFont="1" applyFill="1" applyBorder="1" applyAlignment="1">
      <alignment horizontal="right"/>
    </xf>
    <xf numFmtId="164" fontId="5" fillId="0" borderId="51" xfId="9" applyNumberFormat="1" applyFont="1" applyFill="1" applyBorder="1"/>
    <xf numFmtId="43" fontId="5" fillId="0" borderId="51" xfId="9" applyNumberFormat="1" applyFont="1" applyFill="1" applyBorder="1"/>
    <xf numFmtId="164" fontId="5" fillId="0" borderId="0" xfId="9" applyNumberFormat="1" applyFont="1" applyFill="1" applyBorder="1"/>
    <xf numFmtId="164" fontId="5" fillId="0" borderId="32" xfId="9" applyNumberFormat="1" applyFont="1" applyFill="1" applyBorder="1"/>
    <xf numFmtId="43" fontId="5" fillId="0" borderId="28" xfId="9" applyNumberFormat="1" applyFont="1" applyFill="1" applyBorder="1"/>
    <xf numFmtId="43" fontId="5" fillId="0" borderId="53" xfId="9" applyNumberFormat="1" applyFont="1" applyFill="1" applyBorder="1"/>
    <xf numFmtId="43" fontId="5" fillId="0" borderId="29" xfId="9" applyNumberFormat="1" applyFont="1" applyFill="1" applyBorder="1"/>
    <xf numFmtId="0" fontId="14" fillId="0" borderId="0" xfId="9" applyFont="1" applyFill="1"/>
    <xf numFmtId="164" fontId="15" fillId="0" borderId="0" xfId="9" applyNumberFormat="1" applyFont="1" applyFill="1"/>
    <xf numFmtId="164" fontId="15" fillId="0" borderId="0" xfId="9" applyNumberFormat="1" applyFont="1" applyFill="1" applyBorder="1"/>
    <xf numFmtId="0" fontId="16" fillId="0" borderId="19" xfId="0" applyFont="1" applyFill="1" applyBorder="1"/>
    <xf numFmtId="166" fontId="10" fillId="0" borderId="32" xfId="8" applyNumberFormat="1" applyFont="1" applyFill="1" applyBorder="1" applyAlignment="1">
      <alignment horizontal="center"/>
    </xf>
    <xf numFmtId="166" fontId="10" fillId="0" borderId="0" xfId="8" applyNumberFormat="1" applyFont="1" applyFill="1" applyBorder="1" applyAlignment="1">
      <alignment horizontal="center"/>
    </xf>
    <xf numFmtId="166" fontId="10" fillId="0" borderId="36" xfId="8" applyNumberFormat="1" applyFont="1" applyFill="1" applyBorder="1" applyAlignment="1">
      <alignment horizontal="center"/>
    </xf>
    <xf numFmtId="0" fontId="7" fillId="3" borderId="3" xfId="9" quotePrefix="1" applyFont="1" applyFill="1" applyBorder="1" applyAlignment="1">
      <alignment horizontal="center"/>
    </xf>
    <xf numFmtId="0" fontId="7" fillId="3" borderId="4" xfId="9" applyFont="1" applyFill="1" applyBorder="1" applyAlignment="1">
      <alignment horizontal="center"/>
    </xf>
    <xf numFmtId="0" fontId="7" fillId="3" borderId="5" xfId="9" applyFont="1" applyFill="1" applyBorder="1" applyAlignment="1">
      <alignment horizontal="center"/>
    </xf>
    <xf numFmtId="0" fontId="7" fillId="0" borderId="6" xfId="9" quotePrefix="1" applyFont="1" applyFill="1" applyBorder="1" applyAlignment="1">
      <alignment horizontal="center"/>
    </xf>
    <xf numFmtId="0" fontId="7" fillId="0" borderId="4" xfId="9" applyFont="1" applyFill="1" applyBorder="1" applyAlignment="1">
      <alignment horizontal="center"/>
    </xf>
    <xf numFmtId="0" fontId="7" fillId="0" borderId="5" xfId="9" applyFont="1" applyFill="1" applyBorder="1" applyAlignment="1">
      <alignment horizontal="center"/>
    </xf>
    <xf numFmtId="43" fontId="3" fillId="0" borderId="1" xfId="9" applyNumberFormat="1" applyFont="1" applyFill="1" applyBorder="1" applyAlignment="1">
      <alignment horizontal="center"/>
    </xf>
    <xf numFmtId="43" fontId="3" fillId="0" borderId="30" xfId="9" applyNumberFormat="1" applyFont="1" applyFill="1" applyBorder="1" applyAlignment="1">
      <alignment horizontal="center"/>
    </xf>
    <xf numFmtId="43" fontId="3" fillId="0" borderId="31" xfId="9" applyNumberFormat="1" applyFont="1" applyFill="1" applyBorder="1" applyAlignment="1">
      <alignment horizontal="center"/>
    </xf>
  </cellXfs>
  <cellStyles count="10">
    <cellStyle name="Comma" xfId="1" builtinId="3"/>
    <cellStyle name="Comma 2" xfId="8"/>
    <cellStyle name="Currency" xfId="2" builtinId="4"/>
    <cellStyle name="Currency 2" xfId="6"/>
    <cellStyle name="Normal" xfId="0" builtinId="0"/>
    <cellStyle name="Normal 2" xfId="4"/>
    <cellStyle name="Normal 3" xfId="9"/>
    <cellStyle name="Normal 7" xfId="5"/>
    <cellStyle name="Percent" xfId="3" builtinId="5"/>
    <cellStyle name="Percent 2" xfId="7"/>
  </cellStyles>
  <dxfs count="1"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mboothe\AppData\Local\Microsoft\Windows\Temporary%20Internet%20Files\Content.Outlook\DXQDVOWX\Water%20Budget\Budget%20-%20Water%20-%20Matthew%20-%20Expen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ccounting\Financial%20Statements\FY%202018%20Statements\OptiNet\OptiNet%20Income%20Statements%20FY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ccounting\Financial%20Statements\FY%202016%20Statements\Stats\BVU%20Statistic%20Summary%20Spreadshe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ccounting\Financial%20Statements\FY%202015%20Statements\Stats\BVU%20Statistic%20Summary%20Spreadshee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ccounting\Financial%20Statements\FY%202018%20Statements\OptiNet\VTC%20Income%20Statements%20FY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FY 2017"/>
      <sheetName val="FY 2016"/>
      <sheetName val="FY 2015"/>
      <sheetName val="Sheet2"/>
      <sheetName val="Sheet3"/>
    </sheetNames>
    <sheetDataSet>
      <sheetData sheetId="0">
        <row r="7">
          <cell r="B7">
            <v>0.01</v>
          </cell>
        </row>
      </sheetData>
      <sheetData sheetId="1"/>
      <sheetData sheetId="2">
        <row r="36">
          <cell r="D36">
            <v>17565.379999999997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 2018"/>
    </sheetNames>
    <sheetDataSet>
      <sheetData sheetId="0">
        <row r="214">
          <cell r="C214">
            <v>0</v>
          </cell>
        </row>
        <row r="215">
          <cell r="C215">
            <v>11100</v>
          </cell>
          <cell r="D215">
            <v>10641.92</v>
          </cell>
          <cell r="E215">
            <v>11233.96</v>
          </cell>
          <cell r="F215">
            <v>11117.85</v>
          </cell>
          <cell r="G215">
            <v>11271.17</v>
          </cell>
          <cell r="H215">
            <v>9861.0499999999993</v>
          </cell>
          <cell r="I215">
            <v>11131.24</v>
          </cell>
          <cell r="J215">
            <v>7580.46</v>
          </cell>
          <cell r="K215">
            <v>8132.81</v>
          </cell>
          <cell r="L215">
            <v>5932.76</v>
          </cell>
          <cell r="M215">
            <v>0</v>
          </cell>
          <cell r="N215">
            <v>0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17"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C218">
            <v>0</v>
          </cell>
          <cell r="D218">
            <v>463.22</v>
          </cell>
          <cell r="E218">
            <v>532.42999999999995</v>
          </cell>
          <cell r="F218">
            <v>494.25</v>
          </cell>
          <cell r="G218">
            <v>54.2</v>
          </cell>
          <cell r="H218">
            <v>992.94</v>
          </cell>
          <cell r="I218">
            <v>435.93</v>
          </cell>
          <cell r="J218">
            <v>424.84</v>
          </cell>
          <cell r="K218">
            <v>397.09</v>
          </cell>
          <cell r="L218">
            <v>379.04</v>
          </cell>
          <cell r="M218">
            <v>0</v>
          </cell>
          <cell r="N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C222">
            <v>400</v>
          </cell>
          <cell r="D222">
            <v>-400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</row>
        <row r="224"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</row>
        <row r="225">
          <cell r="C225">
            <v>0.05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</row>
        <row r="226">
          <cell r="C226">
            <v>3701.33</v>
          </cell>
          <cell r="D226">
            <v>3991.29</v>
          </cell>
          <cell r="E226">
            <v>4013.48</v>
          </cell>
          <cell r="F226">
            <v>3961.76</v>
          </cell>
          <cell r="G226">
            <v>3975.82</v>
          </cell>
          <cell r="H226">
            <v>4089.64</v>
          </cell>
          <cell r="I226">
            <v>3991.81</v>
          </cell>
          <cell r="J226">
            <v>3073.97</v>
          </cell>
          <cell r="K226">
            <v>1687.63</v>
          </cell>
          <cell r="L226">
            <v>3004.8</v>
          </cell>
          <cell r="M226">
            <v>0</v>
          </cell>
          <cell r="N226">
            <v>0</v>
          </cell>
        </row>
        <row r="227">
          <cell r="C227">
            <v>300</v>
          </cell>
          <cell r="D227">
            <v>224.89</v>
          </cell>
          <cell r="E227">
            <v>374.69</v>
          </cell>
          <cell r="F227">
            <v>337.33</v>
          </cell>
          <cell r="G227">
            <v>395.11</v>
          </cell>
          <cell r="H227">
            <v>347.48</v>
          </cell>
          <cell r="I227">
            <v>347.44</v>
          </cell>
          <cell r="J227">
            <v>15.09</v>
          </cell>
          <cell r="K227">
            <v>-168.11</v>
          </cell>
          <cell r="L227">
            <v>31.25</v>
          </cell>
          <cell r="M227">
            <v>0</v>
          </cell>
          <cell r="N227">
            <v>0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</row>
        <row r="229"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C230">
            <v>3900</v>
          </cell>
          <cell r="D230">
            <v>3900</v>
          </cell>
          <cell r="E230">
            <v>3900</v>
          </cell>
          <cell r="F230">
            <v>3900</v>
          </cell>
          <cell r="G230">
            <v>3500</v>
          </cell>
          <cell r="H230">
            <v>3500</v>
          </cell>
          <cell r="I230">
            <v>3500</v>
          </cell>
          <cell r="J230">
            <v>3500</v>
          </cell>
          <cell r="K230">
            <v>3500</v>
          </cell>
          <cell r="L230">
            <v>3500</v>
          </cell>
          <cell r="M230">
            <v>0</v>
          </cell>
          <cell r="N230">
            <v>0</v>
          </cell>
        </row>
        <row r="231"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</row>
        <row r="232"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</row>
        <row r="233">
          <cell r="C233">
            <v>1272.05</v>
          </cell>
          <cell r="D233">
            <v>1028.31</v>
          </cell>
          <cell r="E233">
            <v>1100</v>
          </cell>
          <cell r="F233">
            <v>1875.04</v>
          </cell>
          <cell r="G233">
            <v>138.84</v>
          </cell>
          <cell r="H233">
            <v>969.92</v>
          </cell>
          <cell r="I233">
            <v>1034.54</v>
          </cell>
          <cell r="J233">
            <v>851.82</v>
          </cell>
          <cell r="K233">
            <v>1089.26</v>
          </cell>
          <cell r="L233">
            <v>370.66</v>
          </cell>
          <cell r="M233">
            <v>0</v>
          </cell>
          <cell r="N233">
            <v>0</v>
          </cell>
        </row>
        <row r="234"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C235">
            <v>2200</v>
          </cell>
          <cell r="D235">
            <v>2253.02</v>
          </cell>
          <cell r="E235">
            <v>2200</v>
          </cell>
          <cell r="F235">
            <v>1997.3900000000003</v>
          </cell>
          <cell r="G235">
            <v>1941.47</v>
          </cell>
          <cell r="H235">
            <v>1881.32</v>
          </cell>
          <cell r="I235">
            <v>1931.85</v>
          </cell>
          <cell r="J235">
            <v>1985.19</v>
          </cell>
          <cell r="K235">
            <v>2068.21</v>
          </cell>
          <cell r="L235">
            <v>2089.75</v>
          </cell>
          <cell r="M235">
            <v>0</v>
          </cell>
          <cell r="N235">
            <v>0</v>
          </cell>
        </row>
        <row r="236"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</row>
        <row r="238">
          <cell r="C238">
            <v>450</v>
          </cell>
          <cell r="D238">
            <v>422.86</v>
          </cell>
          <cell r="E238">
            <v>442.17</v>
          </cell>
          <cell r="F238">
            <v>457.89</v>
          </cell>
          <cell r="G238">
            <v>727.98</v>
          </cell>
          <cell r="H238">
            <v>1505</v>
          </cell>
          <cell r="I238">
            <v>-376.99</v>
          </cell>
          <cell r="J238">
            <v>5587.24</v>
          </cell>
          <cell r="K238">
            <v>463.89</v>
          </cell>
          <cell r="L238">
            <v>1049.08</v>
          </cell>
          <cell r="M238">
            <v>0</v>
          </cell>
          <cell r="N238">
            <v>0</v>
          </cell>
        </row>
        <row r="239"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C240">
            <v>4694.34</v>
          </cell>
          <cell r="D240">
            <v>4185.05</v>
          </cell>
          <cell r="E240">
            <v>4354.6899999999996</v>
          </cell>
          <cell r="F240">
            <v>4356.97</v>
          </cell>
          <cell r="G240">
            <v>3410.65</v>
          </cell>
          <cell r="H240">
            <v>2781.8</v>
          </cell>
          <cell r="I240">
            <v>4088.55</v>
          </cell>
          <cell r="J240">
            <v>4162.5600000000004</v>
          </cell>
          <cell r="K240">
            <v>4381.7299999999996</v>
          </cell>
          <cell r="L240">
            <v>3957.93</v>
          </cell>
          <cell r="M240">
            <v>0</v>
          </cell>
          <cell r="N240">
            <v>0</v>
          </cell>
        </row>
        <row r="241">
          <cell r="C241">
            <v>317.41000000000003</v>
          </cell>
          <cell r="D241">
            <v>9.11</v>
          </cell>
          <cell r="E241">
            <v>317.41000000000003</v>
          </cell>
          <cell r="F241">
            <v>629.09</v>
          </cell>
          <cell r="G241">
            <v>0</v>
          </cell>
          <cell r="H241">
            <v>313.32</v>
          </cell>
          <cell r="I241">
            <v>304.20999999999998</v>
          </cell>
          <cell r="J241">
            <v>304.20999999999998</v>
          </cell>
          <cell r="K241">
            <v>291.72000000000003</v>
          </cell>
          <cell r="L241">
            <v>3488.97</v>
          </cell>
          <cell r="M241">
            <v>0</v>
          </cell>
          <cell r="N241">
            <v>0</v>
          </cell>
        </row>
        <row r="242">
          <cell r="C242">
            <v>7571.08</v>
          </cell>
          <cell r="D242">
            <v>5965.81</v>
          </cell>
          <cell r="E242">
            <v>6149.08</v>
          </cell>
          <cell r="F242">
            <v>6545.56</v>
          </cell>
          <cell r="G242">
            <v>5742.95</v>
          </cell>
          <cell r="H242">
            <v>7908.62</v>
          </cell>
          <cell r="I242">
            <v>5191.59</v>
          </cell>
          <cell r="J242">
            <v>5551.68</v>
          </cell>
          <cell r="K242">
            <v>6236.17</v>
          </cell>
          <cell r="L242">
            <v>5724.7</v>
          </cell>
          <cell r="M242">
            <v>0</v>
          </cell>
          <cell r="N242">
            <v>0</v>
          </cell>
        </row>
        <row r="243"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C245">
            <v>1058.58</v>
          </cell>
          <cell r="D245">
            <v>450</v>
          </cell>
          <cell r="E245">
            <v>146.33000000000001</v>
          </cell>
          <cell r="F245">
            <v>206.43</v>
          </cell>
          <cell r="G245">
            <v>206.09</v>
          </cell>
          <cell r="H245">
            <v>0</v>
          </cell>
          <cell r="I245">
            <v>21105.03</v>
          </cell>
          <cell r="J245">
            <v>0</v>
          </cell>
          <cell r="K245">
            <v>645.46</v>
          </cell>
          <cell r="L245">
            <v>556.98</v>
          </cell>
          <cell r="M245">
            <v>0</v>
          </cell>
          <cell r="N245">
            <v>0</v>
          </cell>
        </row>
        <row r="246">
          <cell r="C246">
            <v>7946.75</v>
          </cell>
          <cell r="D246">
            <v>3160.47</v>
          </cell>
          <cell r="E246">
            <v>1239.5999999999999</v>
          </cell>
          <cell r="F246">
            <v>2177.09</v>
          </cell>
          <cell r="G246">
            <v>0</v>
          </cell>
          <cell r="H246">
            <v>1352.27</v>
          </cell>
          <cell r="I246">
            <v>1540.31</v>
          </cell>
          <cell r="J246">
            <v>2397.92</v>
          </cell>
          <cell r="K246">
            <v>2147.08</v>
          </cell>
          <cell r="L246">
            <v>2075.09</v>
          </cell>
          <cell r="M246">
            <v>0</v>
          </cell>
          <cell r="N246">
            <v>0</v>
          </cell>
        </row>
        <row r="247"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C248">
            <v>2450.5</v>
          </cell>
          <cell r="D248">
            <v>2261.4</v>
          </cell>
          <cell r="E248">
            <v>1497.78</v>
          </cell>
          <cell r="F248">
            <v>1104.3699999999999</v>
          </cell>
          <cell r="G248">
            <v>1343.42</v>
          </cell>
          <cell r="H248">
            <v>2934.49</v>
          </cell>
          <cell r="I248">
            <v>1760.61</v>
          </cell>
          <cell r="J248">
            <v>1701.77</v>
          </cell>
          <cell r="K248">
            <v>1794.14</v>
          </cell>
          <cell r="L248">
            <v>2249.62</v>
          </cell>
          <cell r="M248">
            <v>0</v>
          </cell>
          <cell r="N248">
            <v>0</v>
          </cell>
        </row>
        <row r="249">
          <cell r="C249">
            <v>0</v>
          </cell>
          <cell r="D249">
            <v>0</v>
          </cell>
          <cell r="E249">
            <v>122.29</v>
          </cell>
          <cell r="F249">
            <v>21.73</v>
          </cell>
          <cell r="G249">
            <v>556.13</v>
          </cell>
          <cell r="H249">
            <v>0</v>
          </cell>
          <cell r="I249">
            <v>1098.3800000000001</v>
          </cell>
          <cell r="J249">
            <v>307.5</v>
          </cell>
          <cell r="K249">
            <v>21.72</v>
          </cell>
          <cell r="L249">
            <v>18.989999999999998</v>
          </cell>
          <cell r="M249">
            <v>0</v>
          </cell>
          <cell r="N249">
            <v>0</v>
          </cell>
        </row>
        <row r="250">
          <cell r="C250">
            <v>159.54</v>
          </cell>
          <cell r="D250">
            <v>105.2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150.57</v>
          </cell>
          <cell r="L251">
            <v>0</v>
          </cell>
          <cell r="M251">
            <v>0</v>
          </cell>
          <cell r="N251">
            <v>0</v>
          </cell>
        </row>
        <row r="252"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C256">
            <v>431153.84</v>
          </cell>
          <cell r="D256">
            <v>431288.04</v>
          </cell>
          <cell r="E256">
            <v>435780.2</v>
          </cell>
          <cell r="F256">
            <v>427824.56</v>
          </cell>
          <cell r="G256">
            <v>424657.6</v>
          </cell>
          <cell r="H256">
            <v>425664.17</v>
          </cell>
          <cell r="I256">
            <v>481319.27</v>
          </cell>
          <cell r="J256">
            <v>510185.1</v>
          </cell>
          <cell r="K256">
            <v>530892.76</v>
          </cell>
          <cell r="L256">
            <v>386893.8</v>
          </cell>
          <cell r="M256">
            <v>0</v>
          </cell>
          <cell r="N256">
            <v>0</v>
          </cell>
        </row>
        <row r="257">
          <cell r="C257">
            <v>6465.59</v>
          </cell>
          <cell r="D257">
            <v>4319</v>
          </cell>
          <cell r="E257">
            <v>7946.59</v>
          </cell>
          <cell r="F257">
            <v>5466</v>
          </cell>
          <cell r="G257">
            <v>6087.45</v>
          </cell>
          <cell r="H257">
            <v>5758.62</v>
          </cell>
          <cell r="I257">
            <v>5765</v>
          </cell>
          <cell r="J257">
            <v>5958.51</v>
          </cell>
          <cell r="K257">
            <v>5645</v>
          </cell>
          <cell r="L257">
            <v>6163.44</v>
          </cell>
          <cell r="M257">
            <v>0</v>
          </cell>
          <cell r="N257">
            <v>0</v>
          </cell>
        </row>
        <row r="258"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C261">
            <v>333.34</v>
          </cell>
          <cell r="D261">
            <v>333.34</v>
          </cell>
          <cell r="E261">
            <v>333.34</v>
          </cell>
          <cell r="F261">
            <v>333.34</v>
          </cell>
          <cell r="G261">
            <v>333.34</v>
          </cell>
          <cell r="H261">
            <v>333.34</v>
          </cell>
          <cell r="I261">
            <v>333.34</v>
          </cell>
          <cell r="J261">
            <v>333.34</v>
          </cell>
          <cell r="K261">
            <v>333.34</v>
          </cell>
          <cell r="L261">
            <v>333.34</v>
          </cell>
          <cell r="M261">
            <v>0</v>
          </cell>
          <cell r="N261">
            <v>0</v>
          </cell>
        </row>
        <row r="262"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C264">
            <v>11354.28</v>
          </cell>
          <cell r="D264">
            <v>11350.51</v>
          </cell>
          <cell r="E264">
            <v>11354.28</v>
          </cell>
          <cell r="F264">
            <v>11342.970000000001</v>
          </cell>
          <cell r="G264">
            <v>11350.51</v>
          </cell>
          <cell r="H264">
            <v>13050.51</v>
          </cell>
          <cell r="I264">
            <v>11350.51</v>
          </cell>
          <cell r="J264">
            <v>11334.06</v>
          </cell>
          <cell r="K264">
            <v>11612.67</v>
          </cell>
          <cell r="L264">
            <v>11481.26</v>
          </cell>
          <cell r="M264">
            <v>0</v>
          </cell>
          <cell r="N264">
            <v>0</v>
          </cell>
        </row>
        <row r="265"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C266">
            <v>33791.730000000003</v>
          </cell>
          <cell r="D266">
            <v>30826.560000000001</v>
          </cell>
          <cell r="E266">
            <v>27910.95</v>
          </cell>
          <cell r="F266">
            <v>30786.46</v>
          </cell>
          <cell r="G266">
            <v>32135.48</v>
          </cell>
          <cell r="H266">
            <v>22025.16</v>
          </cell>
          <cell r="I266">
            <v>32158.32</v>
          </cell>
          <cell r="J266">
            <v>30998.03</v>
          </cell>
          <cell r="K266">
            <v>30766.86</v>
          </cell>
          <cell r="L266">
            <v>30050.25</v>
          </cell>
          <cell r="M266">
            <v>0</v>
          </cell>
          <cell r="N266">
            <v>0</v>
          </cell>
        </row>
        <row r="267">
          <cell r="C267">
            <v>15890</v>
          </cell>
          <cell r="D267">
            <v>15890</v>
          </cell>
          <cell r="E267">
            <v>15890</v>
          </cell>
          <cell r="F267">
            <v>14540</v>
          </cell>
          <cell r="G267">
            <v>14540</v>
          </cell>
          <cell r="H267">
            <v>18113.330000000002</v>
          </cell>
          <cell r="I267">
            <v>14540</v>
          </cell>
          <cell r="J267">
            <v>18400</v>
          </cell>
          <cell r="K267">
            <v>16470</v>
          </cell>
          <cell r="L267">
            <v>16470</v>
          </cell>
          <cell r="M267">
            <v>0</v>
          </cell>
          <cell r="N267">
            <v>0</v>
          </cell>
        </row>
        <row r="268"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C269">
            <v>3446.5</v>
          </cell>
          <cell r="D269">
            <v>3424.7</v>
          </cell>
          <cell r="E269">
            <v>3439.4</v>
          </cell>
          <cell r="F269">
            <v>3440.1</v>
          </cell>
          <cell r="G269">
            <v>3440.8</v>
          </cell>
          <cell r="H269">
            <v>3439.4</v>
          </cell>
          <cell r="I269">
            <v>3440.32</v>
          </cell>
          <cell r="J269">
            <v>3437.01</v>
          </cell>
          <cell r="K269">
            <v>3434.97</v>
          </cell>
          <cell r="L269">
            <v>3444.64</v>
          </cell>
          <cell r="M269">
            <v>0</v>
          </cell>
          <cell r="N269">
            <v>0</v>
          </cell>
        </row>
        <row r="270">
          <cell r="C270">
            <v>5000</v>
          </cell>
          <cell r="D270">
            <v>5000</v>
          </cell>
          <cell r="E270">
            <v>4997.6499999999996</v>
          </cell>
          <cell r="F270">
            <v>5000</v>
          </cell>
          <cell r="G270">
            <v>5000</v>
          </cell>
          <cell r="H270">
            <v>5000</v>
          </cell>
          <cell r="I270">
            <v>4900.7</v>
          </cell>
          <cell r="J270">
            <v>5000</v>
          </cell>
          <cell r="K270">
            <v>5000</v>
          </cell>
          <cell r="L270">
            <v>4986.1400000000003</v>
          </cell>
          <cell r="M270">
            <v>0</v>
          </cell>
          <cell r="N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C272">
            <v>0</v>
          </cell>
          <cell r="D272">
            <v>0</v>
          </cell>
          <cell r="E272">
            <v>923.22</v>
          </cell>
          <cell r="F272">
            <v>0</v>
          </cell>
          <cell r="G272">
            <v>1847.36</v>
          </cell>
          <cell r="H272">
            <v>0</v>
          </cell>
          <cell r="I272">
            <v>0</v>
          </cell>
          <cell r="J272">
            <v>0</v>
          </cell>
          <cell r="K272">
            <v>3712.43</v>
          </cell>
          <cell r="L272">
            <v>0</v>
          </cell>
          <cell r="M272">
            <v>0</v>
          </cell>
          <cell r="N272">
            <v>0</v>
          </cell>
        </row>
        <row r="273"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C275">
            <v>0</v>
          </cell>
          <cell r="D275">
            <v>360</v>
          </cell>
          <cell r="E275">
            <v>732</v>
          </cell>
          <cell r="F275">
            <v>0</v>
          </cell>
          <cell r="G275">
            <v>366</v>
          </cell>
          <cell r="H275">
            <v>720</v>
          </cell>
          <cell r="I275">
            <v>360</v>
          </cell>
          <cell r="J275">
            <v>0</v>
          </cell>
          <cell r="K275">
            <v>360</v>
          </cell>
          <cell r="L275">
            <v>0</v>
          </cell>
          <cell r="M275">
            <v>0</v>
          </cell>
          <cell r="N275">
            <v>0</v>
          </cell>
        </row>
        <row r="276">
          <cell r="C276">
            <v>100</v>
          </cell>
          <cell r="D276">
            <v>103</v>
          </cell>
          <cell r="E276">
            <v>103</v>
          </cell>
          <cell r="F276">
            <v>103</v>
          </cell>
          <cell r="G276">
            <v>103</v>
          </cell>
          <cell r="H276">
            <v>103</v>
          </cell>
          <cell r="I276">
            <v>103</v>
          </cell>
          <cell r="J276">
            <v>103</v>
          </cell>
          <cell r="K276">
            <v>103</v>
          </cell>
          <cell r="L276">
            <v>103</v>
          </cell>
          <cell r="M276">
            <v>0</v>
          </cell>
          <cell r="N276">
            <v>0</v>
          </cell>
        </row>
        <row r="277"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</row>
        <row r="278"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500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C280">
            <v>252</v>
          </cell>
          <cell r="D280">
            <v>261.19</v>
          </cell>
          <cell r="E280">
            <v>242</v>
          </cell>
          <cell r="F280">
            <v>242</v>
          </cell>
          <cell r="G280">
            <v>489</v>
          </cell>
          <cell r="H280">
            <v>0</v>
          </cell>
          <cell r="I280">
            <v>237.33</v>
          </cell>
          <cell r="J280">
            <v>234.9</v>
          </cell>
          <cell r="K280">
            <v>232</v>
          </cell>
          <cell r="L280">
            <v>232</v>
          </cell>
          <cell r="M280">
            <v>0</v>
          </cell>
          <cell r="N280">
            <v>0</v>
          </cell>
        </row>
        <row r="281">
          <cell r="C281">
            <v>0</v>
          </cell>
          <cell r="D281">
            <v>0</v>
          </cell>
          <cell r="E281">
            <v>189</v>
          </cell>
          <cell r="F281">
            <v>0</v>
          </cell>
          <cell r="G281">
            <v>588</v>
          </cell>
          <cell r="H281">
            <v>189</v>
          </cell>
          <cell r="I281">
            <v>0</v>
          </cell>
          <cell r="J281">
            <v>0</v>
          </cell>
          <cell r="K281">
            <v>94.5</v>
          </cell>
          <cell r="L281">
            <v>567</v>
          </cell>
          <cell r="M281">
            <v>0</v>
          </cell>
          <cell r="N281">
            <v>0</v>
          </cell>
        </row>
        <row r="282"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</row>
        <row r="283">
          <cell r="C283">
            <v>244.02</v>
          </cell>
          <cell r="D283">
            <v>244.02</v>
          </cell>
          <cell r="E283">
            <v>244.02</v>
          </cell>
          <cell r="F283">
            <v>244.02</v>
          </cell>
          <cell r="G283">
            <v>244.02</v>
          </cell>
          <cell r="H283">
            <v>244.02</v>
          </cell>
          <cell r="I283">
            <v>244.02</v>
          </cell>
          <cell r="J283">
            <v>244.02</v>
          </cell>
          <cell r="K283">
            <v>244.02</v>
          </cell>
          <cell r="L283">
            <v>0</v>
          </cell>
          <cell r="M283">
            <v>0</v>
          </cell>
          <cell r="N283">
            <v>0</v>
          </cell>
        </row>
        <row r="284"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</row>
        <row r="290"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C292">
            <v>0</v>
          </cell>
          <cell r="D292">
            <v>0</v>
          </cell>
          <cell r="E292">
            <v>0</v>
          </cell>
          <cell r="F292">
            <v>282.70999999999998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</row>
        <row r="294"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7">
          <cell r="C307">
            <v>8938.2800000000007</v>
          </cell>
          <cell r="D307">
            <v>2337.52</v>
          </cell>
          <cell r="E307">
            <v>3351.99</v>
          </cell>
          <cell r="F307">
            <v>3633.36</v>
          </cell>
          <cell r="G307">
            <v>-1132.18</v>
          </cell>
          <cell r="H307">
            <v>1415.99</v>
          </cell>
          <cell r="I307">
            <v>1408.18</v>
          </cell>
          <cell r="J307">
            <v>5340.14</v>
          </cell>
          <cell r="K307">
            <v>-1180.22</v>
          </cell>
          <cell r="L307">
            <v>1651.94</v>
          </cell>
          <cell r="M307">
            <v>0</v>
          </cell>
          <cell r="N307">
            <v>0</v>
          </cell>
        </row>
        <row r="308">
          <cell r="C308">
            <v>600</v>
          </cell>
          <cell r="D308">
            <v>606.4</v>
          </cell>
          <cell r="E308">
            <v>606.4</v>
          </cell>
          <cell r="F308">
            <v>606.4</v>
          </cell>
          <cell r="G308">
            <v>606.4</v>
          </cell>
          <cell r="H308">
            <v>606.4</v>
          </cell>
          <cell r="I308">
            <v>606.4</v>
          </cell>
          <cell r="J308">
            <v>587.45000000000005</v>
          </cell>
          <cell r="K308">
            <v>587.45000000000005</v>
          </cell>
          <cell r="L308">
            <v>587.45000000000005</v>
          </cell>
          <cell r="M308">
            <v>0</v>
          </cell>
          <cell r="N308">
            <v>0</v>
          </cell>
        </row>
        <row r="309">
          <cell r="C309">
            <v>109.91</v>
          </cell>
          <cell r="D309">
            <v>2047.31</v>
          </cell>
          <cell r="E309">
            <v>1918.97</v>
          </cell>
          <cell r="F309">
            <v>703.64</v>
          </cell>
          <cell r="G309">
            <v>1566.73</v>
          </cell>
          <cell r="H309">
            <v>4062.27</v>
          </cell>
          <cell r="I309">
            <v>584.17999999999995</v>
          </cell>
          <cell r="J309">
            <v>1423.66</v>
          </cell>
          <cell r="K309">
            <v>496.42</v>
          </cell>
          <cell r="L309">
            <v>286.5</v>
          </cell>
          <cell r="M309">
            <v>0</v>
          </cell>
          <cell r="N309">
            <v>0</v>
          </cell>
        </row>
        <row r="310">
          <cell r="C310">
            <v>1529.3600000000001</v>
          </cell>
          <cell r="D310">
            <v>1530.5</v>
          </cell>
          <cell r="E310">
            <v>1318.18</v>
          </cell>
          <cell r="F310">
            <v>1498.32</v>
          </cell>
          <cell r="G310">
            <v>1435.02</v>
          </cell>
          <cell r="H310">
            <v>1125.5999999999999</v>
          </cell>
          <cell r="I310">
            <v>1504.07</v>
          </cell>
          <cell r="J310">
            <v>995.6</v>
          </cell>
          <cell r="K310">
            <v>1132.73</v>
          </cell>
          <cell r="L310">
            <v>1108.5</v>
          </cell>
          <cell r="M310">
            <v>0</v>
          </cell>
          <cell r="N310">
            <v>0</v>
          </cell>
        </row>
        <row r="311">
          <cell r="C311">
            <v>4666.67</v>
          </cell>
          <cell r="D311">
            <v>1723.46</v>
          </cell>
          <cell r="E311">
            <v>12291.35</v>
          </cell>
          <cell r="F311">
            <v>6257.59</v>
          </cell>
          <cell r="G311">
            <v>7804.66</v>
          </cell>
          <cell r="H311">
            <v>10566.84</v>
          </cell>
          <cell r="I311">
            <v>3229.07</v>
          </cell>
          <cell r="J311">
            <v>16550.09</v>
          </cell>
          <cell r="K311">
            <v>4676.41</v>
          </cell>
          <cell r="L311">
            <v>5958.17</v>
          </cell>
          <cell r="M311">
            <v>0</v>
          </cell>
          <cell r="N311">
            <v>0</v>
          </cell>
        </row>
        <row r="312"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C314">
            <v>0</v>
          </cell>
          <cell r="D314">
            <v>604.65</v>
          </cell>
          <cell r="E314">
            <v>919.9</v>
          </cell>
          <cell r="F314">
            <v>0</v>
          </cell>
          <cell r="G314">
            <v>240</v>
          </cell>
          <cell r="H314">
            <v>271.44</v>
          </cell>
          <cell r="I314">
            <v>0</v>
          </cell>
          <cell r="J314">
            <v>0</v>
          </cell>
          <cell r="K314">
            <v>7.28</v>
          </cell>
          <cell r="L314">
            <v>1733.99</v>
          </cell>
          <cell r="M314">
            <v>0</v>
          </cell>
          <cell r="N314">
            <v>0</v>
          </cell>
        </row>
        <row r="315"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C316">
            <v>64372.5</v>
          </cell>
          <cell r="D316">
            <v>72137.13</v>
          </cell>
          <cell r="E316">
            <v>65731.23</v>
          </cell>
          <cell r="F316">
            <v>72123.009999999995</v>
          </cell>
          <cell r="G316">
            <v>72382.02</v>
          </cell>
          <cell r="H316">
            <v>69454.2</v>
          </cell>
          <cell r="I316">
            <v>69586.78</v>
          </cell>
          <cell r="J316">
            <v>79787.850000000006</v>
          </cell>
          <cell r="K316">
            <v>75247.8</v>
          </cell>
          <cell r="L316">
            <v>73949.87</v>
          </cell>
          <cell r="M316">
            <v>0</v>
          </cell>
          <cell r="N316">
            <v>0</v>
          </cell>
        </row>
        <row r="317"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C319">
            <v>850</v>
          </cell>
          <cell r="D319">
            <v>0</v>
          </cell>
          <cell r="E319">
            <v>0</v>
          </cell>
          <cell r="F319">
            <v>0</v>
          </cell>
          <cell r="G319">
            <v>900</v>
          </cell>
          <cell r="H319">
            <v>0</v>
          </cell>
          <cell r="I319">
            <v>900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C320">
            <v>12517.57</v>
          </cell>
          <cell r="D320">
            <v>10084.25</v>
          </cell>
          <cell r="E320">
            <v>9546.18</v>
          </cell>
          <cell r="F320">
            <v>9770.66</v>
          </cell>
          <cell r="G320">
            <v>9314.1200000000008</v>
          </cell>
          <cell r="H320">
            <v>12495.57</v>
          </cell>
          <cell r="I320">
            <v>7723.83</v>
          </cell>
          <cell r="J320">
            <v>9050.49</v>
          </cell>
          <cell r="K320">
            <v>10277.39</v>
          </cell>
          <cell r="L320">
            <v>9552.06</v>
          </cell>
          <cell r="M320">
            <v>0</v>
          </cell>
          <cell r="N320">
            <v>0</v>
          </cell>
        </row>
        <row r="321">
          <cell r="C321">
            <v>0</v>
          </cell>
          <cell r="D321">
            <v>2340.9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C322">
            <v>18532.57</v>
          </cell>
          <cell r="D322">
            <v>5650.97</v>
          </cell>
          <cell r="E322">
            <v>13824.34</v>
          </cell>
          <cell r="F322">
            <v>7052.75</v>
          </cell>
          <cell r="G322">
            <v>6478.46</v>
          </cell>
          <cell r="H322">
            <v>4594.88</v>
          </cell>
          <cell r="I322">
            <v>10816.78</v>
          </cell>
          <cell r="J322">
            <v>15642.81</v>
          </cell>
          <cell r="K322">
            <v>6392.11</v>
          </cell>
          <cell r="L322">
            <v>8976.06</v>
          </cell>
          <cell r="M322">
            <v>0</v>
          </cell>
          <cell r="N322">
            <v>0</v>
          </cell>
        </row>
        <row r="323">
          <cell r="C323">
            <v>-18.84</v>
          </cell>
          <cell r="D323">
            <v>0</v>
          </cell>
          <cell r="E323">
            <v>0</v>
          </cell>
          <cell r="F323">
            <v>0</v>
          </cell>
          <cell r="G323">
            <v>63.8</v>
          </cell>
          <cell r="H323">
            <v>0</v>
          </cell>
          <cell r="I323">
            <v>0</v>
          </cell>
          <cell r="J323">
            <v>0</v>
          </cell>
          <cell r="K323">
            <v>472.45</v>
          </cell>
          <cell r="L323">
            <v>266</v>
          </cell>
          <cell r="M323">
            <v>0</v>
          </cell>
          <cell r="N323">
            <v>0</v>
          </cell>
        </row>
        <row r="324">
          <cell r="C324">
            <v>232.44</v>
          </cell>
          <cell r="D324">
            <v>25.52</v>
          </cell>
          <cell r="E324">
            <v>262.5</v>
          </cell>
          <cell r="F324">
            <v>0</v>
          </cell>
          <cell r="G324">
            <v>0</v>
          </cell>
          <cell r="H324">
            <v>0</v>
          </cell>
          <cell r="I324">
            <v>2065</v>
          </cell>
          <cell r="J324">
            <v>0</v>
          </cell>
          <cell r="K324">
            <v>28.42</v>
          </cell>
          <cell r="L324">
            <v>124.75</v>
          </cell>
          <cell r="M324">
            <v>0</v>
          </cell>
          <cell r="N324">
            <v>0</v>
          </cell>
        </row>
        <row r="325">
          <cell r="C325">
            <v>0</v>
          </cell>
          <cell r="D325">
            <v>0</v>
          </cell>
          <cell r="E325">
            <v>382.91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</row>
        <row r="326"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33.32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C328">
            <v>0</v>
          </cell>
          <cell r="D328">
            <v>-5578.92</v>
          </cell>
          <cell r="E328">
            <v>-5578.92</v>
          </cell>
          <cell r="F328">
            <v>0</v>
          </cell>
          <cell r="G328">
            <v>-33250.82</v>
          </cell>
          <cell r="H328">
            <v>6635.82</v>
          </cell>
          <cell r="I328">
            <v>5986</v>
          </cell>
          <cell r="J328">
            <v>9835.8799999999992</v>
          </cell>
          <cell r="K328">
            <v>0</v>
          </cell>
          <cell r="L328">
            <v>4307.17</v>
          </cell>
          <cell r="M328">
            <v>0</v>
          </cell>
          <cell r="N328">
            <v>0</v>
          </cell>
        </row>
        <row r="329">
          <cell r="C329">
            <v>0</v>
          </cell>
          <cell r="D329">
            <v>1823.15</v>
          </cell>
          <cell r="E329">
            <v>1823.15</v>
          </cell>
          <cell r="F329">
            <v>3510.9</v>
          </cell>
          <cell r="G329">
            <v>3510.89</v>
          </cell>
          <cell r="H329">
            <v>0</v>
          </cell>
          <cell r="I329">
            <v>10182.59</v>
          </cell>
          <cell r="J329">
            <v>1988.21</v>
          </cell>
          <cell r="K329">
            <v>5334.5</v>
          </cell>
          <cell r="L329">
            <v>-8241.51</v>
          </cell>
          <cell r="M329">
            <v>0</v>
          </cell>
          <cell r="N329">
            <v>0</v>
          </cell>
        </row>
        <row r="330">
          <cell r="C330">
            <v>0</v>
          </cell>
          <cell r="D330">
            <v>0</v>
          </cell>
          <cell r="E330">
            <v>0</v>
          </cell>
          <cell r="F330">
            <v>26543.040000000001</v>
          </cell>
          <cell r="G330">
            <v>16971.28</v>
          </cell>
          <cell r="H330">
            <v>26519.53</v>
          </cell>
          <cell r="I330">
            <v>-79320.92</v>
          </cell>
          <cell r="J330">
            <v>18980.93</v>
          </cell>
          <cell r="K330">
            <v>16779.070000000007</v>
          </cell>
          <cell r="L330">
            <v>23419.119999999999</v>
          </cell>
          <cell r="M330">
            <v>0</v>
          </cell>
          <cell r="N330">
            <v>0</v>
          </cell>
        </row>
        <row r="331">
          <cell r="C331">
            <v>0</v>
          </cell>
          <cell r="D331">
            <v>-17868.71</v>
          </cell>
          <cell r="E331">
            <v>-17868.71</v>
          </cell>
          <cell r="F331">
            <v>49807.08</v>
          </cell>
          <cell r="G331">
            <v>10425.42</v>
          </cell>
          <cell r="H331">
            <v>13162.53</v>
          </cell>
          <cell r="I331">
            <v>-4440.74</v>
          </cell>
          <cell r="J331">
            <v>1122.04</v>
          </cell>
          <cell r="K331">
            <v>14286.529999999999</v>
          </cell>
          <cell r="L331">
            <v>10043.32</v>
          </cell>
          <cell r="M331">
            <v>0</v>
          </cell>
          <cell r="N331">
            <v>0</v>
          </cell>
        </row>
        <row r="332">
          <cell r="C332">
            <v>0</v>
          </cell>
          <cell r="D332">
            <v>52379.96</v>
          </cell>
          <cell r="E332">
            <v>52379.96</v>
          </cell>
          <cell r="F332">
            <v>-8833.93</v>
          </cell>
          <cell r="G332">
            <v>35294.9</v>
          </cell>
          <cell r="H332">
            <v>37606.050000000003</v>
          </cell>
          <cell r="I332">
            <v>3326.08</v>
          </cell>
          <cell r="J332">
            <v>17749.57</v>
          </cell>
          <cell r="K332">
            <v>26491.4</v>
          </cell>
          <cell r="L332">
            <v>40420.68</v>
          </cell>
          <cell r="M332">
            <v>0</v>
          </cell>
          <cell r="N332">
            <v>0</v>
          </cell>
        </row>
        <row r="333"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</row>
        <row r="334">
          <cell r="C334">
            <v>0</v>
          </cell>
          <cell r="D334">
            <v>6667.4</v>
          </cell>
          <cell r="E334">
            <v>6667.4</v>
          </cell>
          <cell r="F334">
            <v>916.94</v>
          </cell>
          <cell r="G334">
            <v>916.95</v>
          </cell>
          <cell r="H334">
            <v>13341.85</v>
          </cell>
          <cell r="I334">
            <v>1569.85</v>
          </cell>
          <cell r="J334">
            <v>17595.490000000002</v>
          </cell>
          <cell r="K334">
            <v>5713.61</v>
          </cell>
          <cell r="L334">
            <v>15285.73</v>
          </cell>
          <cell r="M334">
            <v>0</v>
          </cell>
          <cell r="N334">
            <v>0</v>
          </cell>
        </row>
        <row r="335">
          <cell r="C335">
            <v>0</v>
          </cell>
          <cell r="D335">
            <v>0</v>
          </cell>
          <cell r="E335">
            <v>0</v>
          </cell>
          <cell r="F335">
            <v>2329.6999999999998</v>
          </cell>
          <cell r="G335">
            <v>887.6</v>
          </cell>
          <cell r="H335">
            <v>0</v>
          </cell>
          <cell r="I335">
            <v>0</v>
          </cell>
          <cell r="J335">
            <v>20.329999999999998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</row>
        <row r="336">
          <cell r="C336">
            <v>0</v>
          </cell>
          <cell r="D336">
            <v>655.72</v>
          </cell>
          <cell r="E336">
            <v>655.72</v>
          </cell>
          <cell r="F336">
            <v>623.6</v>
          </cell>
          <cell r="G336">
            <v>623.6</v>
          </cell>
          <cell r="H336">
            <v>357.54</v>
          </cell>
          <cell r="I336">
            <v>0</v>
          </cell>
          <cell r="J336">
            <v>0</v>
          </cell>
          <cell r="K336">
            <v>655.72</v>
          </cell>
          <cell r="L336">
            <v>0</v>
          </cell>
          <cell r="M336">
            <v>0</v>
          </cell>
          <cell r="N336">
            <v>0</v>
          </cell>
        </row>
        <row r="337">
          <cell r="C337">
            <v>0</v>
          </cell>
          <cell r="D337">
            <v>19643.22</v>
          </cell>
          <cell r="E337">
            <v>19643.22</v>
          </cell>
          <cell r="F337">
            <v>-6266.71</v>
          </cell>
          <cell r="G337">
            <v>-4993.9799999999996</v>
          </cell>
          <cell r="H337">
            <v>10786.21</v>
          </cell>
          <cell r="I337">
            <v>10394.120000000001</v>
          </cell>
          <cell r="J337">
            <v>7119.87</v>
          </cell>
          <cell r="K337">
            <v>10199.14</v>
          </cell>
          <cell r="L337">
            <v>6546.49</v>
          </cell>
          <cell r="M337">
            <v>0</v>
          </cell>
          <cell r="N337">
            <v>0</v>
          </cell>
        </row>
        <row r="338">
          <cell r="C338">
            <v>0</v>
          </cell>
          <cell r="D338">
            <v>1980.63</v>
          </cell>
          <cell r="E338">
            <v>1980.63</v>
          </cell>
          <cell r="F338">
            <v>9480.2999999999993</v>
          </cell>
          <cell r="G338">
            <v>9480.31</v>
          </cell>
          <cell r="H338">
            <v>6637.95</v>
          </cell>
          <cell r="I338">
            <v>10451.41</v>
          </cell>
          <cell r="J338">
            <v>49319.16</v>
          </cell>
          <cell r="K338">
            <v>5866.04</v>
          </cell>
          <cell r="L338">
            <v>5990.61</v>
          </cell>
          <cell r="M338">
            <v>0</v>
          </cell>
          <cell r="N338">
            <v>0</v>
          </cell>
        </row>
        <row r="339"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</row>
        <row r="340"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</row>
        <row r="341">
          <cell r="C341">
            <v>3310.13</v>
          </cell>
          <cell r="D341">
            <v>3300</v>
          </cell>
          <cell r="E341">
            <v>3300</v>
          </cell>
          <cell r="F341">
            <v>3300</v>
          </cell>
          <cell r="G341">
            <v>3340.52</v>
          </cell>
          <cell r="H341">
            <v>3310.13</v>
          </cell>
          <cell r="I341">
            <v>3300</v>
          </cell>
          <cell r="J341">
            <v>9920.26</v>
          </cell>
          <cell r="K341">
            <v>-3289.87</v>
          </cell>
          <cell r="L341">
            <v>3310.13</v>
          </cell>
          <cell r="M341">
            <v>0</v>
          </cell>
          <cell r="N341">
            <v>0</v>
          </cell>
        </row>
        <row r="342"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</row>
        <row r="343">
          <cell r="C343">
            <v>334.35</v>
          </cell>
          <cell r="D343">
            <v>0</v>
          </cell>
          <cell r="E343">
            <v>85.97</v>
          </cell>
          <cell r="F343">
            <v>0</v>
          </cell>
          <cell r="G343">
            <v>370.58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44">
          <cell r="C344">
            <v>-226.39</v>
          </cell>
          <cell r="D344">
            <v>206.54</v>
          </cell>
          <cell r="E344">
            <v>270.2</v>
          </cell>
          <cell r="F344">
            <v>374.09</v>
          </cell>
          <cell r="G344">
            <v>313.97000000000003</v>
          </cell>
          <cell r="H344">
            <v>152.44999999999999</v>
          </cell>
          <cell r="I344">
            <v>890.89</v>
          </cell>
          <cell r="J344">
            <v>118.55</v>
          </cell>
          <cell r="K344">
            <v>363.61</v>
          </cell>
          <cell r="L344">
            <v>1438.27</v>
          </cell>
          <cell r="M344">
            <v>0</v>
          </cell>
          <cell r="N344">
            <v>0</v>
          </cell>
        </row>
        <row r="345"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</row>
        <row r="346"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C347">
            <v>29105.94</v>
          </cell>
          <cell r="D347">
            <v>29105.94</v>
          </cell>
          <cell r="E347">
            <v>30685.74</v>
          </cell>
          <cell r="F347">
            <v>29632.54</v>
          </cell>
          <cell r="G347">
            <v>29632.54</v>
          </cell>
          <cell r="H347">
            <v>29632.54</v>
          </cell>
          <cell r="I347">
            <v>29632.54</v>
          </cell>
          <cell r="J347">
            <v>29632.54</v>
          </cell>
          <cell r="K347">
            <v>29632.54</v>
          </cell>
          <cell r="L347">
            <v>29632.54</v>
          </cell>
          <cell r="M347">
            <v>0</v>
          </cell>
          <cell r="N347">
            <v>0</v>
          </cell>
        </row>
        <row r="348">
          <cell r="C348">
            <v>19061.439999999999</v>
          </cell>
          <cell r="D348">
            <v>10991.61</v>
          </cell>
          <cell r="E348">
            <v>11215.77</v>
          </cell>
          <cell r="F348">
            <v>14167.33</v>
          </cell>
          <cell r="G348">
            <v>12178.98</v>
          </cell>
          <cell r="H348">
            <v>14435.05</v>
          </cell>
          <cell r="I348">
            <v>13077.79</v>
          </cell>
          <cell r="J348">
            <v>13527.59</v>
          </cell>
          <cell r="K348">
            <v>12735.68</v>
          </cell>
          <cell r="L348">
            <v>10903.6</v>
          </cell>
          <cell r="M348">
            <v>0</v>
          </cell>
          <cell r="N348">
            <v>0</v>
          </cell>
        </row>
        <row r="349">
          <cell r="C349">
            <v>5806.29</v>
          </cell>
          <cell r="D349">
            <v>5557.95</v>
          </cell>
          <cell r="E349">
            <v>4646.8100000000004</v>
          </cell>
          <cell r="F349">
            <v>5669.35</v>
          </cell>
          <cell r="G349">
            <v>5627.97</v>
          </cell>
          <cell r="H349">
            <v>9098.7199999999993</v>
          </cell>
          <cell r="I349">
            <v>4869.58</v>
          </cell>
          <cell r="J349">
            <v>3837.48</v>
          </cell>
          <cell r="K349">
            <v>5307.91</v>
          </cell>
          <cell r="L349">
            <v>7903.66</v>
          </cell>
          <cell r="M349">
            <v>0</v>
          </cell>
          <cell r="N349">
            <v>0</v>
          </cell>
        </row>
        <row r="350">
          <cell r="C350">
            <v>3551.04</v>
          </cell>
          <cell r="D350">
            <v>3009.83</v>
          </cell>
          <cell r="E350">
            <v>2953.23</v>
          </cell>
          <cell r="F350">
            <v>2859.69</v>
          </cell>
          <cell r="G350">
            <v>2983.01</v>
          </cell>
          <cell r="H350">
            <v>4089.73</v>
          </cell>
          <cell r="I350">
            <v>3350.64</v>
          </cell>
          <cell r="J350">
            <v>3026.71</v>
          </cell>
          <cell r="K350">
            <v>1908.91</v>
          </cell>
          <cell r="L350">
            <v>1638.8</v>
          </cell>
          <cell r="M350">
            <v>0</v>
          </cell>
          <cell r="N350">
            <v>0</v>
          </cell>
        </row>
        <row r="351"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8320.59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</row>
        <row r="353">
          <cell r="C353">
            <v>2743.84</v>
          </cell>
          <cell r="D353">
            <v>1658.3</v>
          </cell>
          <cell r="E353">
            <v>941.24</v>
          </cell>
          <cell r="F353">
            <v>610.20000000000005</v>
          </cell>
          <cell r="G353">
            <v>754.84</v>
          </cell>
          <cell r="H353">
            <v>2974.43</v>
          </cell>
          <cell r="I353">
            <v>0</v>
          </cell>
          <cell r="J353">
            <v>0</v>
          </cell>
          <cell r="K353">
            <v>1745.23</v>
          </cell>
          <cell r="L353">
            <v>851.24</v>
          </cell>
          <cell r="M353">
            <v>0</v>
          </cell>
          <cell r="N353">
            <v>0</v>
          </cell>
        </row>
        <row r="354"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356"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</row>
        <row r="357"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</row>
        <row r="359"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</row>
        <row r="362"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</row>
        <row r="363"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7">
          <cell r="C367">
            <v>3944.91</v>
          </cell>
          <cell r="D367">
            <v>4314.16</v>
          </cell>
          <cell r="E367">
            <v>3347.49</v>
          </cell>
          <cell r="F367">
            <v>4914.9799999999996</v>
          </cell>
          <cell r="G367">
            <v>3220.14</v>
          </cell>
          <cell r="H367">
            <v>3519.26</v>
          </cell>
          <cell r="I367">
            <v>5405.06</v>
          </cell>
          <cell r="J367">
            <v>2033.12</v>
          </cell>
          <cell r="K367">
            <v>3368.23</v>
          </cell>
          <cell r="L367">
            <v>2533.11</v>
          </cell>
          <cell r="M367">
            <v>0</v>
          </cell>
          <cell r="N367">
            <v>0</v>
          </cell>
        </row>
        <row r="368">
          <cell r="C368">
            <v>3125</v>
          </cell>
          <cell r="D368">
            <v>3285</v>
          </cell>
          <cell r="E368">
            <v>5290</v>
          </cell>
          <cell r="F368">
            <v>3675</v>
          </cell>
          <cell r="G368">
            <v>5255</v>
          </cell>
          <cell r="H368">
            <v>4570</v>
          </cell>
          <cell r="I368">
            <v>5115</v>
          </cell>
          <cell r="J368">
            <v>3965</v>
          </cell>
          <cell r="K368">
            <v>3915</v>
          </cell>
          <cell r="L368">
            <v>1730</v>
          </cell>
          <cell r="M368">
            <v>0</v>
          </cell>
          <cell r="N368">
            <v>0</v>
          </cell>
        </row>
        <row r="369"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179</v>
          </cell>
          <cell r="H369">
            <v>0</v>
          </cell>
          <cell r="I369">
            <v>0</v>
          </cell>
          <cell r="J369">
            <v>23.81</v>
          </cell>
          <cell r="K369">
            <v>0</v>
          </cell>
          <cell r="L369">
            <v>141.55000000000001</v>
          </cell>
          <cell r="M369">
            <v>0</v>
          </cell>
          <cell r="N369">
            <v>0</v>
          </cell>
        </row>
        <row r="370"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</row>
        <row r="371"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</row>
        <row r="372"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C373">
            <v>707.03</v>
          </cell>
          <cell r="D373">
            <v>610.44000000000005</v>
          </cell>
          <cell r="E373">
            <v>154.94999999999999</v>
          </cell>
          <cell r="F373">
            <v>0</v>
          </cell>
          <cell r="G373">
            <v>3047.28</v>
          </cell>
          <cell r="H373">
            <v>426.28</v>
          </cell>
          <cell r="I373">
            <v>1251.8</v>
          </cell>
          <cell r="J373">
            <v>700.4</v>
          </cell>
          <cell r="K373">
            <v>606.79999999999995</v>
          </cell>
          <cell r="L373">
            <v>708.8</v>
          </cell>
          <cell r="M373">
            <v>0</v>
          </cell>
          <cell r="N373">
            <v>0</v>
          </cell>
        </row>
        <row r="374">
          <cell r="C374">
            <v>4038.02</v>
          </cell>
          <cell r="D374">
            <v>2631.13</v>
          </cell>
          <cell r="E374">
            <v>5577.32</v>
          </cell>
          <cell r="F374">
            <v>3048.33</v>
          </cell>
          <cell r="G374">
            <v>3619.69</v>
          </cell>
          <cell r="H374">
            <v>3127.1</v>
          </cell>
          <cell r="I374">
            <v>2638.89</v>
          </cell>
          <cell r="J374">
            <v>2837.71</v>
          </cell>
          <cell r="K374">
            <v>2616.5100000000002</v>
          </cell>
          <cell r="L374">
            <v>3069.87</v>
          </cell>
          <cell r="M374">
            <v>0</v>
          </cell>
          <cell r="N374">
            <v>0</v>
          </cell>
        </row>
        <row r="375">
          <cell r="C375">
            <v>0</v>
          </cell>
          <cell r="D375">
            <v>535</v>
          </cell>
          <cell r="E375">
            <v>1299.5</v>
          </cell>
          <cell r="F375">
            <v>0</v>
          </cell>
          <cell r="G375">
            <v>461.67</v>
          </cell>
          <cell r="H375">
            <v>385</v>
          </cell>
          <cell r="I375">
            <v>0</v>
          </cell>
          <cell r="J375">
            <v>105</v>
          </cell>
          <cell r="K375">
            <v>0</v>
          </cell>
          <cell r="L375">
            <v>890</v>
          </cell>
          <cell r="M375">
            <v>0</v>
          </cell>
          <cell r="N375">
            <v>0</v>
          </cell>
        </row>
        <row r="376"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</row>
        <row r="378"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</row>
        <row r="379">
          <cell r="C379">
            <v>29603.360000000001</v>
          </cell>
          <cell r="D379">
            <v>22097.11</v>
          </cell>
          <cell r="E379">
            <v>17037.91</v>
          </cell>
          <cell r="F379">
            <v>15218.03</v>
          </cell>
          <cell r="G379">
            <v>13733.01</v>
          </cell>
          <cell r="H379">
            <v>21432.89</v>
          </cell>
          <cell r="I379">
            <v>17356.349999999999</v>
          </cell>
          <cell r="J379">
            <v>16250.74</v>
          </cell>
          <cell r="K379">
            <v>18261.919999999998</v>
          </cell>
          <cell r="L379">
            <v>17062.84</v>
          </cell>
          <cell r="M379">
            <v>0</v>
          </cell>
          <cell r="N379">
            <v>0</v>
          </cell>
        </row>
        <row r="380"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</row>
        <row r="382">
          <cell r="C382">
            <v>12051.29</v>
          </cell>
          <cell r="D382">
            <v>8448.51</v>
          </cell>
          <cell r="E382">
            <v>9505.36</v>
          </cell>
          <cell r="F382">
            <v>9438.68</v>
          </cell>
          <cell r="G382">
            <v>7550.15</v>
          </cell>
          <cell r="H382">
            <v>8636.56</v>
          </cell>
          <cell r="I382">
            <v>6084.71</v>
          </cell>
          <cell r="J382">
            <v>5299.62</v>
          </cell>
          <cell r="K382">
            <v>6449.56</v>
          </cell>
          <cell r="L382">
            <v>5810.05</v>
          </cell>
          <cell r="M382">
            <v>0</v>
          </cell>
          <cell r="N382">
            <v>0</v>
          </cell>
        </row>
        <row r="383"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</row>
        <row r="384">
          <cell r="C384">
            <v>681971.8</v>
          </cell>
          <cell r="D384">
            <v>728413.93</v>
          </cell>
          <cell r="E384">
            <v>728413.93</v>
          </cell>
          <cell r="F384">
            <v>695887.74</v>
          </cell>
          <cell r="G384">
            <v>714570.25</v>
          </cell>
          <cell r="H384">
            <v>696677.03</v>
          </cell>
          <cell r="I384">
            <v>676045.52</v>
          </cell>
          <cell r="J384">
            <v>673404.7</v>
          </cell>
          <cell r="K384">
            <v>665959.94999999995</v>
          </cell>
          <cell r="L384">
            <v>664266.76</v>
          </cell>
          <cell r="M384">
            <v>0</v>
          </cell>
          <cell r="N384">
            <v>0</v>
          </cell>
        </row>
        <row r="385"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748.23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</row>
        <row r="386">
          <cell r="C386">
            <v>788.36</v>
          </cell>
          <cell r="D386">
            <v>1508.16</v>
          </cell>
          <cell r="E386">
            <v>1508.16</v>
          </cell>
          <cell r="F386">
            <v>1508.16</v>
          </cell>
          <cell r="G386">
            <v>1508.16</v>
          </cell>
          <cell r="H386">
            <v>1508.16</v>
          </cell>
          <cell r="I386">
            <v>1508.16</v>
          </cell>
          <cell r="J386">
            <v>1508.16</v>
          </cell>
          <cell r="K386">
            <v>1508.16</v>
          </cell>
          <cell r="L386">
            <v>1508.16</v>
          </cell>
          <cell r="M386">
            <v>0</v>
          </cell>
          <cell r="N386">
            <v>0</v>
          </cell>
        </row>
        <row r="387"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</row>
        <row r="390">
          <cell r="C390">
            <v>3017.85</v>
          </cell>
          <cell r="D390">
            <v>2285.2800000000002</v>
          </cell>
          <cell r="E390">
            <v>1692.57</v>
          </cell>
          <cell r="F390">
            <v>1980.05</v>
          </cell>
          <cell r="G390">
            <v>1963.9</v>
          </cell>
          <cell r="H390">
            <v>2659.33</v>
          </cell>
          <cell r="I390">
            <v>1863.99</v>
          </cell>
          <cell r="J390">
            <v>2203.4899999999998</v>
          </cell>
          <cell r="K390">
            <v>2169.38</v>
          </cell>
          <cell r="L390">
            <v>2026.65</v>
          </cell>
          <cell r="M390">
            <v>0</v>
          </cell>
          <cell r="N390">
            <v>0</v>
          </cell>
        </row>
        <row r="391">
          <cell r="C391">
            <v>4377.28</v>
          </cell>
          <cell r="D391">
            <v>3749.12</v>
          </cell>
          <cell r="E391">
            <v>3749.12</v>
          </cell>
          <cell r="F391">
            <v>2343.1999999999998</v>
          </cell>
          <cell r="G391">
            <v>3280.48</v>
          </cell>
          <cell r="H391">
            <v>4452.08</v>
          </cell>
          <cell r="I391">
            <v>3192.61</v>
          </cell>
          <cell r="J391">
            <v>2665.39</v>
          </cell>
          <cell r="K391">
            <v>3631.96</v>
          </cell>
          <cell r="L391">
            <v>3280.48</v>
          </cell>
          <cell r="M391">
            <v>0</v>
          </cell>
          <cell r="N391">
            <v>0</v>
          </cell>
        </row>
        <row r="392">
          <cell r="C392">
            <v>2392.5</v>
          </cell>
          <cell r="D392">
            <v>1881.94</v>
          </cell>
          <cell r="E392">
            <v>1909.72</v>
          </cell>
          <cell r="F392">
            <v>1823.69</v>
          </cell>
          <cell r="G392">
            <v>2001.58</v>
          </cell>
          <cell r="H392">
            <v>2662.68</v>
          </cell>
          <cell r="I392">
            <v>1969.13</v>
          </cell>
          <cell r="J392">
            <v>1777.06</v>
          </cell>
          <cell r="K392">
            <v>1822.85</v>
          </cell>
          <cell r="L392">
            <v>2087.21</v>
          </cell>
          <cell r="M392">
            <v>0</v>
          </cell>
          <cell r="N392">
            <v>0</v>
          </cell>
        </row>
        <row r="393"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8.9600000000000009</v>
          </cell>
          <cell r="M393">
            <v>0</v>
          </cell>
          <cell r="N393">
            <v>0</v>
          </cell>
        </row>
        <row r="394">
          <cell r="C394">
            <v>5481.86</v>
          </cell>
          <cell r="D394">
            <v>3522.59</v>
          </cell>
          <cell r="E394">
            <v>2896.55</v>
          </cell>
          <cell r="F394">
            <v>2932.32</v>
          </cell>
          <cell r="G394">
            <v>3843.5</v>
          </cell>
          <cell r="H394">
            <v>4099.46</v>
          </cell>
          <cell r="I394">
            <v>3506.01</v>
          </cell>
          <cell r="J394">
            <v>3196.07</v>
          </cell>
          <cell r="K394">
            <v>4214.87</v>
          </cell>
          <cell r="L394">
            <v>4089.81</v>
          </cell>
          <cell r="M394">
            <v>0</v>
          </cell>
          <cell r="N394">
            <v>0</v>
          </cell>
        </row>
        <row r="395">
          <cell r="C395">
            <v>2424.3200000000002</v>
          </cell>
          <cell r="D395">
            <v>1324.8</v>
          </cell>
          <cell r="E395">
            <v>1678.08</v>
          </cell>
          <cell r="F395">
            <v>1501.44</v>
          </cell>
          <cell r="G395">
            <v>1501.44</v>
          </cell>
          <cell r="H395">
            <v>2296.3200000000002</v>
          </cell>
          <cell r="I395">
            <v>1413.12</v>
          </cell>
          <cell r="J395">
            <v>1678.08</v>
          </cell>
          <cell r="K395">
            <v>1766.4</v>
          </cell>
          <cell r="L395">
            <v>1589.76</v>
          </cell>
          <cell r="M395">
            <v>0</v>
          </cell>
          <cell r="N395">
            <v>0</v>
          </cell>
        </row>
        <row r="396">
          <cell r="C396">
            <v>10574.75</v>
          </cell>
          <cell r="D396">
            <v>4617.03</v>
          </cell>
          <cell r="E396">
            <v>8062.29</v>
          </cell>
          <cell r="F396">
            <v>5071.83</v>
          </cell>
          <cell r="G396">
            <v>6372.66</v>
          </cell>
          <cell r="H396">
            <v>3706.57</v>
          </cell>
          <cell r="I396">
            <v>9177.1200000000008</v>
          </cell>
          <cell r="J396">
            <v>7179.01</v>
          </cell>
          <cell r="K396">
            <v>8586.27</v>
          </cell>
          <cell r="L396">
            <v>4080.16</v>
          </cell>
          <cell r="M396">
            <v>0</v>
          </cell>
          <cell r="N396">
            <v>0</v>
          </cell>
        </row>
        <row r="397"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C398">
            <v>630</v>
          </cell>
          <cell r="D398">
            <v>300</v>
          </cell>
          <cell r="E398">
            <v>300</v>
          </cell>
          <cell r="F398">
            <v>360</v>
          </cell>
          <cell r="G398">
            <v>330</v>
          </cell>
          <cell r="H398">
            <v>1410</v>
          </cell>
          <cell r="I398">
            <v>0</v>
          </cell>
          <cell r="J398">
            <v>570</v>
          </cell>
          <cell r="K398">
            <v>330</v>
          </cell>
          <cell r="L398">
            <v>540</v>
          </cell>
          <cell r="M398">
            <v>0</v>
          </cell>
          <cell r="N398">
            <v>0</v>
          </cell>
        </row>
        <row r="399"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C401">
            <v>5971.65</v>
          </cell>
          <cell r="D401">
            <v>3875.73</v>
          </cell>
          <cell r="E401">
            <v>4102.0600000000004</v>
          </cell>
          <cell r="F401">
            <v>3536.25</v>
          </cell>
          <cell r="G401">
            <v>4045.47</v>
          </cell>
          <cell r="H401">
            <v>5049.7700000000004</v>
          </cell>
          <cell r="I401">
            <v>4073.76</v>
          </cell>
          <cell r="J401">
            <v>4243.5</v>
          </cell>
          <cell r="K401">
            <v>4462.75</v>
          </cell>
          <cell r="L401">
            <v>3805.01</v>
          </cell>
          <cell r="M401">
            <v>0</v>
          </cell>
          <cell r="N401">
            <v>0</v>
          </cell>
        </row>
        <row r="402">
          <cell r="C402">
            <v>93314.93</v>
          </cell>
          <cell r="D402">
            <v>91014.23</v>
          </cell>
          <cell r="E402">
            <v>87374.03</v>
          </cell>
          <cell r="F402">
            <v>89017.66</v>
          </cell>
          <cell r="G402">
            <v>88069.25</v>
          </cell>
          <cell r="H402">
            <v>87239.01</v>
          </cell>
          <cell r="I402">
            <v>85131.37</v>
          </cell>
          <cell r="J402">
            <v>83817.02</v>
          </cell>
          <cell r="K402">
            <v>81904.92</v>
          </cell>
          <cell r="L402">
            <v>80557.8</v>
          </cell>
          <cell r="M402">
            <v>0</v>
          </cell>
          <cell r="N402">
            <v>0</v>
          </cell>
        </row>
        <row r="403"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C405">
            <v>575.6</v>
          </cell>
          <cell r="D405">
            <v>612.29</v>
          </cell>
          <cell r="E405">
            <v>775.99</v>
          </cell>
          <cell r="F405">
            <v>968.01</v>
          </cell>
          <cell r="G405">
            <v>1298.99</v>
          </cell>
          <cell r="H405">
            <v>1422.35</v>
          </cell>
          <cell r="I405">
            <v>1648.84</v>
          </cell>
          <cell r="J405">
            <v>1474.61</v>
          </cell>
          <cell r="K405">
            <v>1487.25</v>
          </cell>
          <cell r="L405">
            <v>1487.63</v>
          </cell>
          <cell r="M405">
            <v>0</v>
          </cell>
          <cell r="N405">
            <v>0</v>
          </cell>
        </row>
        <row r="406">
          <cell r="C406">
            <v>88.47</v>
          </cell>
          <cell r="D406">
            <v>179.18</v>
          </cell>
          <cell r="E406">
            <v>223.63</v>
          </cell>
          <cell r="F406">
            <v>226.05</v>
          </cell>
          <cell r="G406">
            <v>243.33</v>
          </cell>
          <cell r="H406">
            <v>264.55</v>
          </cell>
          <cell r="I406">
            <v>298.88</v>
          </cell>
          <cell r="J406">
            <v>284.95</v>
          </cell>
          <cell r="K406">
            <v>284.95</v>
          </cell>
          <cell r="L406">
            <v>293.98</v>
          </cell>
          <cell r="M406">
            <v>0</v>
          </cell>
          <cell r="N406">
            <v>0</v>
          </cell>
        </row>
        <row r="407">
          <cell r="C407">
            <v>16698.990000000002</v>
          </cell>
          <cell r="D407">
            <v>16649.669999999998</v>
          </cell>
          <cell r="E407">
            <v>17222.18</v>
          </cell>
          <cell r="F407">
            <v>16989.34</v>
          </cell>
          <cell r="G407">
            <v>17008.45</v>
          </cell>
          <cell r="H407">
            <v>16237.96</v>
          </cell>
          <cell r="I407">
            <v>16076.5</v>
          </cell>
          <cell r="J407">
            <v>15418.43</v>
          </cell>
          <cell r="K407">
            <v>15140.14</v>
          </cell>
          <cell r="L407">
            <v>15047.08</v>
          </cell>
          <cell r="M407">
            <v>0</v>
          </cell>
          <cell r="N407">
            <v>0</v>
          </cell>
        </row>
        <row r="408"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C413">
            <v>56.49</v>
          </cell>
          <cell r="D413">
            <v>72.97</v>
          </cell>
          <cell r="E413">
            <v>100.21</v>
          </cell>
          <cell r="F413">
            <v>0</v>
          </cell>
          <cell r="G413">
            <v>145.13999999999999</v>
          </cell>
          <cell r="H413">
            <v>224.49</v>
          </cell>
          <cell r="I413">
            <v>59.28</v>
          </cell>
          <cell r="J413">
            <v>66.61</v>
          </cell>
          <cell r="K413">
            <v>23.44</v>
          </cell>
          <cell r="L413">
            <v>0</v>
          </cell>
          <cell r="M413">
            <v>0</v>
          </cell>
          <cell r="N413">
            <v>0</v>
          </cell>
        </row>
        <row r="414"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C415">
            <v>0</v>
          </cell>
          <cell r="D415">
            <v>88.81</v>
          </cell>
          <cell r="E415">
            <v>101.65</v>
          </cell>
          <cell r="F415">
            <v>0</v>
          </cell>
          <cell r="G415">
            <v>185.12</v>
          </cell>
          <cell r="H415">
            <v>0</v>
          </cell>
          <cell r="I415">
            <v>219.89</v>
          </cell>
          <cell r="J415">
            <v>100.28</v>
          </cell>
          <cell r="K415">
            <v>95.38</v>
          </cell>
          <cell r="L415">
            <v>0</v>
          </cell>
          <cell r="M415">
            <v>0</v>
          </cell>
          <cell r="N415">
            <v>0</v>
          </cell>
        </row>
        <row r="416"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</row>
        <row r="421">
          <cell r="C421">
            <v>62384.47</v>
          </cell>
          <cell r="D421">
            <v>44238.59</v>
          </cell>
          <cell r="E421">
            <v>41872.81</v>
          </cell>
          <cell r="F421">
            <v>44122.96</v>
          </cell>
          <cell r="G421">
            <v>42513.96</v>
          </cell>
          <cell r="H421">
            <v>57679.1</v>
          </cell>
          <cell r="I421">
            <v>41113.589999999997</v>
          </cell>
          <cell r="J421">
            <v>41183.69</v>
          </cell>
          <cell r="K421">
            <v>42451.199999999997</v>
          </cell>
          <cell r="L421">
            <v>41383.360000000001</v>
          </cell>
          <cell r="M421">
            <v>0</v>
          </cell>
          <cell r="N421">
            <v>0</v>
          </cell>
        </row>
        <row r="422"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C423">
            <v>364</v>
          </cell>
          <cell r="D423">
            <v>399.67</v>
          </cell>
          <cell r="E423">
            <v>399.67</v>
          </cell>
          <cell r="F423">
            <v>401.01</v>
          </cell>
          <cell r="G423">
            <v>401.76</v>
          </cell>
          <cell r="H423">
            <v>401.76</v>
          </cell>
          <cell r="I423">
            <v>437.28</v>
          </cell>
          <cell r="J423">
            <v>422.3</v>
          </cell>
          <cell r="K423">
            <v>420.89</v>
          </cell>
          <cell r="L423">
            <v>420.89</v>
          </cell>
          <cell r="M423">
            <v>0</v>
          </cell>
          <cell r="N423">
            <v>0</v>
          </cell>
        </row>
        <row r="424">
          <cell r="C424">
            <v>4288.0600000000004</v>
          </cell>
          <cell r="D424">
            <v>3867.3</v>
          </cell>
          <cell r="E424">
            <v>3444.51</v>
          </cell>
          <cell r="F424">
            <v>3643.46</v>
          </cell>
          <cell r="G424">
            <v>3655.9</v>
          </cell>
          <cell r="H424">
            <v>4252.78</v>
          </cell>
          <cell r="I424">
            <v>3469.37</v>
          </cell>
          <cell r="J424">
            <v>3606.15</v>
          </cell>
          <cell r="K424">
            <v>3208.24</v>
          </cell>
          <cell r="L424">
            <v>3282.84</v>
          </cell>
          <cell r="M424">
            <v>0</v>
          </cell>
          <cell r="N424">
            <v>0</v>
          </cell>
        </row>
        <row r="425">
          <cell r="C425">
            <v>0</v>
          </cell>
          <cell r="D425">
            <v>726.75</v>
          </cell>
          <cell r="E425">
            <v>183.21</v>
          </cell>
          <cell r="F425">
            <v>0</v>
          </cell>
          <cell r="G425">
            <v>334.51</v>
          </cell>
          <cell r="H425">
            <v>157.22999999999999</v>
          </cell>
          <cell r="I425">
            <v>155.88999999999999</v>
          </cell>
          <cell r="J425">
            <v>83.35</v>
          </cell>
          <cell r="K425">
            <v>542.38</v>
          </cell>
          <cell r="L425">
            <v>624.79</v>
          </cell>
          <cell r="M425">
            <v>0</v>
          </cell>
          <cell r="N425">
            <v>0</v>
          </cell>
        </row>
        <row r="426">
          <cell r="C426">
            <v>7243.74</v>
          </cell>
          <cell r="D426">
            <v>7500.01</v>
          </cell>
          <cell r="E426">
            <v>6209.81</v>
          </cell>
          <cell r="F426">
            <v>6983.42</v>
          </cell>
          <cell r="G426">
            <v>3516.32</v>
          </cell>
          <cell r="H426">
            <v>8406.83</v>
          </cell>
          <cell r="I426">
            <v>6360.17</v>
          </cell>
          <cell r="J426">
            <v>2370.0100000000002</v>
          </cell>
          <cell r="K426">
            <v>5126.8599999999997</v>
          </cell>
          <cell r="L426">
            <v>1465.62</v>
          </cell>
          <cell r="M426">
            <v>0</v>
          </cell>
          <cell r="N426">
            <v>0</v>
          </cell>
        </row>
        <row r="427">
          <cell r="C427">
            <v>18027.25</v>
          </cell>
          <cell r="D427">
            <v>16654.189999999999</v>
          </cell>
          <cell r="E427">
            <v>14158.02</v>
          </cell>
          <cell r="F427">
            <v>17816.13</v>
          </cell>
          <cell r="G427">
            <v>15041.93</v>
          </cell>
          <cell r="H427">
            <v>17197.689999999999</v>
          </cell>
          <cell r="I427">
            <v>14336.97</v>
          </cell>
          <cell r="J427">
            <v>13331.04</v>
          </cell>
          <cell r="K427">
            <v>14102.94</v>
          </cell>
          <cell r="L427">
            <v>14893.04</v>
          </cell>
          <cell r="M427">
            <v>0</v>
          </cell>
          <cell r="N427">
            <v>0</v>
          </cell>
        </row>
        <row r="428">
          <cell r="C428">
            <v>5071.1000000000004</v>
          </cell>
          <cell r="D428">
            <v>5827.28</v>
          </cell>
          <cell r="E428">
            <v>6126.32</v>
          </cell>
          <cell r="F428">
            <v>7083.41</v>
          </cell>
          <cell r="G428">
            <v>5708.51</v>
          </cell>
          <cell r="H428">
            <v>6399.83</v>
          </cell>
          <cell r="I428">
            <v>5315.67</v>
          </cell>
          <cell r="J428">
            <v>6065.38</v>
          </cell>
          <cell r="K428">
            <v>6085.55</v>
          </cell>
          <cell r="L428">
            <v>6165.12</v>
          </cell>
          <cell r="M428">
            <v>0</v>
          </cell>
          <cell r="N428">
            <v>0</v>
          </cell>
        </row>
        <row r="429"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C432">
            <v>0</v>
          </cell>
          <cell r="D432">
            <v>360.65</v>
          </cell>
          <cell r="E432">
            <v>246.19</v>
          </cell>
          <cell r="F432">
            <v>1034.05</v>
          </cell>
          <cell r="G432">
            <v>303.52</v>
          </cell>
          <cell r="H432">
            <v>265.33999999999997</v>
          </cell>
          <cell r="I432">
            <v>368.16</v>
          </cell>
          <cell r="J432">
            <v>230.91</v>
          </cell>
          <cell r="K432">
            <v>699.32</v>
          </cell>
          <cell r="L432">
            <v>297.38</v>
          </cell>
          <cell r="M432">
            <v>0</v>
          </cell>
          <cell r="N432">
            <v>0</v>
          </cell>
        </row>
        <row r="433"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</row>
        <row r="434"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255</v>
          </cell>
          <cell r="M434">
            <v>0</v>
          </cell>
          <cell r="N434">
            <v>0</v>
          </cell>
        </row>
        <row r="435">
          <cell r="C435">
            <v>1388.3</v>
          </cell>
          <cell r="D435">
            <v>3363.3</v>
          </cell>
          <cell r="E435">
            <v>1408.09</v>
          </cell>
          <cell r="F435">
            <v>1255.8</v>
          </cell>
          <cell r="G435">
            <v>6111.5</v>
          </cell>
          <cell r="H435">
            <v>725.37</v>
          </cell>
          <cell r="I435">
            <v>862.87</v>
          </cell>
          <cell r="J435">
            <v>862.87</v>
          </cell>
          <cell r="K435">
            <v>1554.16</v>
          </cell>
          <cell r="L435">
            <v>2473.71</v>
          </cell>
          <cell r="M435">
            <v>0</v>
          </cell>
          <cell r="N435">
            <v>0</v>
          </cell>
        </row>
        <row r="436"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7"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</row>
        <row r="438"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</row>
        <row r="440"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</row>
        <row r="441"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</row>
        <row r="444">
          <cell r="C444">
            <v>11290.24</v>
          </cell>
          <cell r="D444">
            <v>8507.61</v>
          </cell>
          <cell r="E444">
            <v>8082.06</v>
          </cell>
          <cell r="F444">
            <v>7941.26</v>
          </cell>
          <cell r="G444">
            <v>8301.76</v>
          </cell>
          <cell r="H444">
            <v>9596.31</v>
          </cell>
          <cell r="I444">
            <v>7654.33</v>
          </cell>
          <cell r="J444">
            <v>8233.5499999999993</v>
          </cell>
          <cell r="K444">
            <v>9066.81</v>
          </cell>
          <cell r="L444">
            <v>8535.11</v>
          </cell>
          <cell r="M444">
            <v>0</v>
          </cell>
          <cell r="N444">
            <v>0</v>
          </cell>
        </row>
        <row r="445"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</row>
        <row r="446">
          <cell r="C446">
            <v>14589.02</v>
          </cell>
          <cell r="D446">
            <v>16679.43</v>
          </cell>
          <cell r="E446">
            <v>-18638.41</v>
          </cell>
          <cell r="F446">
            <v>2968.52</v>
          </cell>
          <cell r="G446">
            <v>10296.700000000001</v>
          </cell>
          <cell r="H446">
            <v>3696.19</v>
          </cell>
          <cell r="I446">
            <v>-8272.5</v>
          </cell>
          <cell r="J446">
            <v>5721.87</v>
          </cell>
          <cell r="K446">
            <v>10957.32</v>
          </cell>
          <cell r="L446">
            <v>11254.55</v>
          </cell>
          <cell r="M446">
            <v>0</v>
          </cell>
          <cell r="N446">
            <v>0</v>
          </cell>
        </row>
        <row r="447"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49"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</row>
        <row r="450">
          <cell r="C450">
            <v>1500</v>
          </cell>
          <cell r="D450">
            <v>0</v>
          </cell>
          <cell r="E450">
            <v>1482.18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</row>
        <row r="451"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C452">
            <v>23423</v>
          </cell>
          <cell r="D452">
            <v>54678</v>
          </cell>
          <cell r="E452">
            <v>30000</v>
          </cell>
          <cell r="F452">
            <v>43082.5</v>
          </cell>
          <cell r="G452">
            <v>35000</v>
          </cell>
          <cell r="H452">
            <v>76958</v>
          </cell>
          <cell r="I452">
            <v>35000</v>
          </cell>
          <cell r="J452">
            <v>30263</v>
          </cell>
          <cell r="K452">
            <v>42000</v>
          </cell>
          <cell r="L452">
            <v>48604</v>
          </cell>
          <cell r="M452">
            <v>0</v>
          </cell>
          <cell r="N452">
            <v>0</v>
          </cell>
        </row>
        <row r="453">
          <cell r="C453">
            <v>3583.33</v>
          </cell>
          <cell r="D453">
            <v>3583.33</v>
          </cell>
          <cell r="E453">
            <v>3583.33</v>
          </cell>
          <cell r="F453">
            <v>3583.33</v>
          </cell>
          <cell r="G453">
            <v>5669.88</v>
          </cell>
          <cell r="H453">
            <v>3583.33</v>
          </cell>
          <cell r="I453">
            <v>3583.33</v>
          </cell>
          <cell r="J453">
            <v>3583.33</v>
          </cell>
          <cell r="K453">
            <v>3583.33</v>
          </cell>
          <cell r="L453">
            <v>3583.33</v>
          </cell>
          <cell r="M453">
            <v>0</v>
          </cell>
          <cell r="N453">
            <v>0</v>
          </cell>
        </row>
        <row r="454"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1386.37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C455">
            <v>20393.810000000001</v>
          </cell>
          <cell r="D455">
            <v>20393.810000000001</v>
          </cell>
          <cell r="E455">
            <v>20393.810000000001</v>
          </cell>
          <cell r="F455">
            <v>20500.53</v>
          </cell>
          <cell r="G455">
            <v>20500.53</v>
          </cell>
          <cell r="H455">
            <v>20500.53</v>
          </cell>
          <cell r="I455">
            <v>19849.009999999998</v>
          </cell>
          <cell r="J455">
            <v>19849.009999999998</v>
          </cell>
          <cell r="K455">
            <v>19849.009999999998</v>
          </cell>
          <cell r="L455">
            <v>19849.009999999998</v>
          </cell>
          <cell r="M455">
            <v>0</v>
          </cell>
          <cell r="N455">
            <v>0</v>
          </cell>
        </row>
        <row r="456"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</row>
        <row r="457"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</row>
        <row r="458">
          <cell r="C458">
            <v>43403.199999999997</v>
          </cell>
          <cell r="D458">
            <v>31393.31</v>
          </cell>
          <cell r="E458">
            <v>31151.86</v>
          </cell>
          <cell r="F458">
            <v>32096.13</v>
          </cell>
          <cell r="G458">
            <v>31385.79</v>
          </cell>
          <cell r="H458">
            <v>34619.43</v>
          </cell>
          <cell r="I458">
            <v>24230.48</v>
          </cell>
          <cell r="J458">
            <v>30249.85</v>
          </cell>
          <cell r="K458">
            <v>34645.269999999997</v>
          </cell>
          <cell r="L458">
            <v>29425.95</v>
          </cell>
          <cell r="M458">
            <v>0</v>
          </cell>
          <cell r="N458">
            <v>0</v>
          </cell>
        </row>
        <row r="459">
          <cell r="C459">
            <v>5964.51</v>
          </cell>
          <cell r="D459">
            <v>4004.42</v>
          </cell>
          <cell r="E459">
            <v>3906.66</v>
          </cell>
          <cell r="F459">
            <v>3929.35</v>
          </cell>
          <cell r="G459">
            <v>4158.88</v>
          </cell>
          <cell r="H459">
            <v>3516.68</v>
          </cell>
          <cell r="I459">
            <v>3129.57</v>
          </cell>
          <cell r="J459">
            <v>4145.18</v>
          </cell>
          <cell r="K459">
            <v>4000.13</v>
          </cell>
          <cell r="L459">
            <v>4049.59</v>
          </cell>
          <cell r="M459">
            <v>0</v>
          </cell>
          <cell r="N459">
            <v>0</v>
          </cell>
        </row>
        <row r="460">
          <cell r="C460">
            <v>2112.25</v>
          </cell>
          <cell r="D460">
            <v>2112.25</v>
          </cell>
          <cell r="E460">
            <v>2112.25</v>
          </cell>
          <cell r="F460">
            <v>2112.25</v>
          </cell>
          <cell r="G460">
            <v>2112.25</v>
          </cell>
          <cell r="H460">
            <v>2112.25</v>
          </cell>
          <cell r="I460">
            <v>2112.25</v>
          </cell>
          <cell r="J460">
            <v>2112.25</v>
          </cell>
          <cell r="K460">
            <v>2112.25</v>
          </cell>
          <cell r="L460">
            <v>2112.25</v>
          </cell>
          <cell r="M460">
            <v>0</v>
          </cell>
          <cell r="N460">
            <v>0</v>
          </cell>
        </row>
        <row r="461"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</row>
        <row r="463"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</row>
        <row r="464">
          <cell r="C464">
            <v>533.25</v>
          </cell>
          <cell r="D464">
            <v>1089.3</v>
          </cell>
          <cell r="E464">
            <v>0</v>
          </cell>
          <cell r="F464">
            <v>544.65</v>
          </cell>
          <cell r="G464">
            <v>0</v>
          </cell>
          <cell r="H464">
            <v>547.5</v>
          </cell>
          <cell r="I464">
            <v>547.5</v>
          </cell>
          <cell r="J464">
            <v>530.1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</row>
        <row r="469">
          <cell r="C469">
            <v>1700</v>
          </cell>
          <cell r="D469">
            <v>1693.63</v>
          </cell>
          <cell r="E469">
            <v>1694.36</v>
          </cell>
          <cell r="F469">
            <v>1736.34</v>
          </cell>
          <cell r="G469">
            <v>1732.34</v>
          </cell>
          <cell r="H469">
            <v>1717.75</v>
          </cell>
          <cell r="I469">
            <v>1750.24</v>
          </cell>
          <cell r="J469">
            <v>1682.2</v>
          </cell>
          <cell r="K469">
            <v>1696.55</v>
          </cell>
          <cell r="L469">
            <v>1696.71</v>
          </cell>
          <cell r="M469">
            <v>0</v>
          </cell>
          <cell r="N469">
            <v>0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2216.37</v>
          </cell>
          <cell r="G470">
            <v>2526.14</v>
          </cell>
          <cell r="H470">
            <v>4593.1400000000003</v>
          </cell>
          <cell r="I470">
            <v>0</v>
          </cell>
          <cell r="J470">
            <v>3340.48</v>
          </cell>
          <cell r="K470">
            <v>808.58</v>
          </cell>
          <cell r="L470">
            <v>1094.79</v>
          </cell>
          <cell r="M470">
            <v>0</v>
          </cell>
          <cell r="N470">
            <v>0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C472">
            <v>0</v>
          </cell>
          <cell r="D472">
            <v>3354.96</v>
          </cell>
          <cell r="E472">
            <v>0</v>
          </cell>
          <cell r="F472">
            <v>0</v>
          </cell>
          <cell r="G472">
            <v>849</v>
          </cell>
          <cell r="H472">
            <v>0</v>
          </cell>
          <cell r="I472">
            <v>0</v>
          </cell>
          <cell r="J472">
            <v>0</v>
          </cell>
          <cell r="K472">
            <v>5971.3</v>
          </cell>
          <cell r="L472">
            <v>0</v>
          </cell>
          <cell r="M472">
            <v>0</v>
          </cell>
          <cell r="N472">
            <v>0</v>
          </cell>
        </row>
        <row r="473"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C474">
            <v>0</v>
          </cell>
          <cell r="D474">
            <v>4421.3100000000004</v>
          </cell>
          <cell r="E474">
            <v>946.86</v>
          </cell>
          <cell r="F474">
            <v>7081</v>
          </cell>
          <cell r="G474">
            <v>4010.55</v>
          </cell>
          <cell r="H474">
            <v>9784</v>
          </cell>
          <cell r="I474">
            <v>3990</v>
          </cell>
          <cell r="J474">
            <v>9259</v>
          </cell>
          <cell r="K474">
            <v>4285</v>
          </cell>
          <cell r="L474">
            <v>5440</v>
          </cell>
          <cell r="M474">
            <v>0</v>
          </cell>
          <cell r="N474">
            <v>0</v>
          </cell>
        </row>
        <row r="475"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800.23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</row>
        <row r="477"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</row>
        <row r="478"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</row>
        <row r="479">
          <cell r="C479">
            <v>13991.07</v>
          </cell>
          <cell r="D479">
            <v>13991.07</v>
          </cell>
          <cell r="E479">
            <v>13991.06</v>
          </cell>
          <cell r="F479">
            <v>14037.94</v>
          </cell>
          <cell r="G479">
            <v>-4762.0600000000004</v>
          </cell>
          <cell r="H479">
            <v>10277.94</v>
          </cell>
          <cell r="I479">
            <v>10289.66</v>
          </cell>
          <cell r="J479">
            <v>10289.66</v>
          </cell>
          <cell r="K479">
            <v>10289.66</v>
          </cell>
          <cell r="L479">
            <v>10218.120000000001</v>
          </cell>
          <cell r="M479">
            <v>0</v>
          </cell>
          <cell r="N479">
            <v>0</v>
          </cell>
        </row>
        <row r="480"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</row>
        <row r="481"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525</v>
          </cell>
          <cell r="I481">
            <v>0</v>
          </cell>
          <cell r="J481">
            <v>200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</row>
        <row r="482">
          <cell r="C482">
            <v>0</v>
          </cell>
          <cell r="D482">
            <v>30.02</v>
          </cell>
          <cell r="E482">
            <v>145.4</v>
          </cell>
          <cell r="F482">
            <v>0</v>
          </cell>
          <cell r="G482">
            <v>45.38</v>
          </cell>
          <cell r="H482">
            <v>520.5</v>
          </cell>
          <cell r="I482">
            <v>536.03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</row>
        <row r="483">
          <cell r="C483">
            <v>20.74</v>
          </cell>
          <cell r="D483">
            <v>10.75</v>
          </cell>
          <cell r="E483">
            <v>88.96</v>
          </cell>
          <cell r="F483">
            <v>78.69</v>
          </cell>
          <cell r="G483">
            <v>15.07</v>
          </cell>
          <cell r="H483">
            <v>131.32</v>
          </cell>
          <cell r="I483">
            <v>46.38</v>
          </cell>
          <cell r="J483">
            <v>0</v>
          </cell>
          <cell r="K483">
            <v>155.79</v>
          </cell>
          <cell r="L483">
            <v>0</v>
          </cell>
          <cell r="M483">
            <v>0</v>
          </cell>
          <cell r="N483">
            <v>0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26.28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C485">
            <v>558.78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-558.78</v>
          </cell>
          <cell r="I485">
            <v>316.91000000000003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</row>
        <row r="486">
          <cell r="C486">
            <v>21843.919999999998</v>
          </cell>
          <cell r="D486">
            <v>24346.46</v>
          </cell>
          <cell r="E486">
            <v>44731.03</v>
          </cell>
          <cell r="F486">
            <v>26565.56</v>
          </cell>
          <cell r="G486">
            <v>37054.949999999997</v>
          </cell>
          <cell r="H486">
            <v>24447.09</v>
          </cell>
          <cell r="I486">
            <v>26477.53</v>
          </cell>
          <cell r="J486">
            <v>25503.93</v>
          </cell>
          <cell r="K486">
            <v>24721.33</v>
          </cell>
          <cell r="L486">
            <v>25765.48</v>
          </cell>
          <cell r="M486">
            <v>0</v>
          </cell>
          <cell r="N486">
            <v>0</v>
          </cell>
        </row>
        <row r="487"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</row>
        <row r="488">
          <cell r="C488">
            <v>5341.46</v>
          </cell>
          <cell r="D488">
            <v>3492.5</v>
          </cell>
          <cell r="E488">
            <v>3486.84</v>
          </cell>
          <cell r="F488">
            <v>4423.7700000000004</v>
          </cell>
          <cell r="G488">
            <v>4064.46</v>
          </cell>
          <cell r="H488">
            <v>4717.82</v>
          </cell>
          <cell r="I488">
            <v>3792.44</v>
          </cell>
          <cell r="J488">
            <v>3196.9</v>
          </cell>
          <cell r="K488">
            <v>3158.96</v>
          </cell>
          <cell r="L488">
            <v>4214.28</v>
          </cell>
          <cell r="M488">
            <v>0</v>
          </cell>
          <cell r="N488">
            <v>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</row>
        <row r="491">
          <cell r="C491">
            <v>10000</v>
          </cell>
          <cell r="D491">
            <v>10000</v>
          </cell>
          <cell r="E491">
            <v>10000</v>
          </cell>
          <cell r="F491">
            <v>10000</v>
          </cell>
          <cell r="G491">
            <v>10000</v>
          </cell>
          <cell r="H491">
            <v>10000</v>
          </cell>
          <cell r="I491">
            <v>10000</v>
          </cell>
          <cell r="J491">
            <v>10000</v>
          </cell>
          <cell r="K491">
            <v>10000</v>
          </cell>
          <cell r="L491">
            <v>10000</v>
          </cell>
          <cell r="M491">
            <v>0</v>
          </cell>
          <cell r="N491">
            <v>0</v>
          </cell>
        </row>
        <row r="492">
          <cell r="C492">
            <v>37690.65</v>
          </cell>
          <cell r="D492">
            <v>39036.49</v>
          </cell>
          <cell r="E492">
            <v>23870.91</v>
          </cell>
          <cell r="F492">
            <v>36319.74</v>
          </cell>
          <cell r="G492">
            <v>37804.89</v>
          </cell>
          <cell r="H492">
            <v>35318.230000000003</v>
          </cell>
          <cell r="I492">
            <v>38201.31</v>
          </cell>
          <cell r="J492">
            <v>37456.18</v>
          </cell>
          <cell r="K492">
            <v>37691.94</v>
          </cell>
          <cell r="L492">
            <v>40332.129999999997</v>
          </cell>
          <cell r="M492">
            <v>0</v>
          </cell>
          <cell r="N492">
            <v>0</v>
          </cell>
        </row>
        <row r="493"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</row>
        <row r="494"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</row>
        <row r="495">
          <cell r="C495">
            <v>39835.99</v>
          </cell>
          <cell r="D495">
            <v>17318.32</v>
          </cell>
          <cell r="E495">
            <v>13533.65</v>
          </cell>
          <cell r="F495">
            <v>18722.22</v>
          </cell>
          <cell r="G495">
            <v>14593.54</v>
          </cell>
          <cell r="H495">
            <v>40590.85</v>
          </cell>
          <cell r="I495">
            <v>21172.99</v>
          </cell>
          <cell r="J495">
            <v>13941.83</v>
          </cell>
          <cell r="K495">
            <v>13430.67</v>
          </cell>
          <cell r="L495">
            <v>17181.62</v>
          </cell>
          <cell r="M495">
            <v>0</v>
          </cell>
          <cell r="N495">
            <v>0</v>
          </cell>
        </row>
        <row r="496">
          <cell r="C496">
            <v>2190.6999999999998</v>
          </cell>
          <cell r="D496">
            <v>2469.2199999999998</v>
          </cell>
          <cell r="E496">
            <v>2396.5500000000002</v>
          </cell>
          <cell r="F496">
            <v>2287.5700000000002</v>
          </cell>
          <cell r="G496">
            <v>2306.7600000000002</v>
          </cell>
          <cell r="H496">
            <v>2228.58</v>
          </cell>
          <cell r="I496">
            <v>2445.2600000000002</v>
          </cell>
          <cell r="J496">
            <v>2322.61</v>
          </cell>
          <cell r="K496">
            <v>2305.5100000000002</v>
          </cell>
          <cell r="L496">
            <v>2591.77</v>
          </cell>
          <cell r="M496">
            <v>0</v>
          </cell>
          <cell r="N496">
            <v>0</v>
          </cell>
        </row>
        <row r="497">
          <cell r="C497">
            <v>627.88</v>
          </cell>
          <cell r="D497">
            <v>831.74</v>
          </cell>
          <cell r="E497">
            <v>805.22</v>
          </cell>
          <cell r="F497">
            <v>768.41</v>
          </cell>
          <cell r="G497">
            <v>772.61</v>
          </cell>
          <cell r="H497">
            <v>741.41</v>
          </cell>
          <cell r="I497">
            <v>842.68</v>
          </cell>
          <cell r="J497">
            <v>777.92</v>
          </cell>
          <cell r="K497">
            <v>774.85</v>
          </cell>
          <cell r="L497">
            <v>883.09</v>
          </cell>
          <cell r="M497">
            <v>0</v>
          </cell>
          <cell r="N497">
            <v>0</v>
          </cell>
        </row>
        <row r="498">
          <cell r="C498">
            <v>9831.27</v>
          </cell>
          <cell r="D498">
            <v>0</v>
          </cell>
          <cell r="E498">
            <v>10005.74</v>
          </cell>
          <cell r="F498">
            <v>0</v>
          </cell>
          <cell r="G498">
            <v>10078.65</v>
          </cell>
          <cell r="H498">
            <v>19855.099999999999</v>
          </cell>
          <cell r="I498">
            <v>19337.740000000002</v>
          </cell>
          <cell r="J498">
            <v>9649.36</v>
          </cell>
          <cell r="K498">
            <v>0</v>
          </cell>
          <cell r="L498">
            <v>9586.39</v>
          </cell>
          <cell r="M498">
            <v>0</v>
          </cell>
          <cell r="N498">
            <v>0</v>
          </cell>
        </row>
        <row r="499">
          <cell r="C499">
            <v>418.91</v>
          </cell>
          <cell r="D499">
            <v>357.09</v>
          </cell>
          <cell r="E499">
            <v>429.33</v>
          </cell>
          <cell r="F499">
            <v>480.32</v>
          </cell>
          <cell r="G499">
            <v>188.79</v>
          </cell>
          <cell r="H499">
            <v>449.57</v>
          </cell>
          <cell r="I499">
            <v>359.21</v>
          </cell>
          <cell r="J499">
            <v>15.53</v>
          </cell>
          <cell r="K499">
            <v>0</v>
          </cell>
          <cell r="L499">
            <v>63.19</v>
          </cell>
          <cell r="M499">
            <v>0</v>
          </cell>
          <cell r="N499">
            <v>0</v>
          </cell>
        </row>
        <row r="500"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</row>
        <row r="501"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</row>
        <row r="503">
          <cell r="C503">
            <v>3307.85</v>
          </cell>
          <cell r="D503">
            <v>3648.92</v>
          </cell>
          <cell r="E503">
            <v>3282.1</v>
          </cell>
          <cell r="F503">
            <v>10537.81</v>
          </cell>
          <cell r="G503">
            <v>542.86</v>
          </cell>
          <cell r="H503">
            <v>3843.01</v>
          </cell>
          <cell r="I503">
            <v>4122.42</v>
          </cell>
          <cell r="J503">
            <v>3646.64</v>
          </cell>
          <cell r="K503">
            <v>6721.88</v>
          </cell>
          <cell r="L503">
            <v>4166.5600000000004</v>
          </cell>
          <cell r="M503">
            <v>0</v>
          </cell>
          <cell r="N503">
            <v>0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C505">
            <v>87.97</v>
          </cell>
          <cell r="D505">
            <v>89.85</v>
          </cell>
          <cell r="E505">
            <v>89.85</v>
          </cell>
          <cell r="F505">
            <v>0</v>
          </cell>
          <cell r="G505">
            <v>0</v>
          </cell>
          <cell r="H505">
            <v>0</v>
          </cell>
          <cell r="I505">
            <v>73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09">
          <cell r="C509">
            <v>756.46</v>
          </cell>
          <cell r="D509">
            <v>756.46</v>
          </cell>
          <cell r="E509">
            <v>0</v>
          </cell>
          <cell r="F509">
            <v>1506.46</v>
          </cell>
          <cell r="G509">
            <v>756.46</v>
          </cell>
          <cell r="H509">
            <v>760.42</v>
          </cell>
          <cell r="I509">
            <v>1520.84</v>
          </cell>
          <cell r="J509">
            <v>0</v>
          </cell>
          <cell r="K509">
            <v>736.26</v>
          </cell>
          <cell r="L509">
            <v>736.26</v>
          </cell>
          <cell r="M509">
            <v>0</v>
          </cell>
          <cell r="N509">
            <v>0</v>
          </cell>
        </row>
        <row r="510">
          <cell r="C510">
            <v>7205.54</v>
          </cell>
          <cell r="D510">
            <v>7205.54</v>
          </cell>
          <cell r="E510">
            <v>7205.54</v>
          </cell>
          <cell r="F510">
            <v>7205.54</v>
          </cell>
          <cell r="G510">
            <v>7205.54</v>
          </cell>
          <cell r="H510">
            <v>7205.54</v>
          </cell>
          <cell r="I510">
            <v>7205.54</v>
          </cell>
          <cell r="J510">
            <v>7205.54</v>
          </cell>
          <cell r="K510">
            <v>7205.54</v>
          </cell>
          <cell r="L510">
            <v>7205.54</v>
          </cell>
          <cell r="M510">
            <v>0</v>
          </cell>
          <cell r="N510">
            <v>0</v>
          </cell>
        </row>
        <row r="511"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C512">
            <v>301.55</v>
          </cell>
          <cell r="D512">
            <v>1160.32</v>
          </cell>
          <cell r="E512">
            <v>0</v>
          </cell>
          <cell r="F512">
            <v>249.7</v>
          </cell>
          <cell r="G512">
            <v>1835.59</v>
          </cell>
          <cell r="H512">
            <v>0</v>
          </cell>
          <cell r="I512">
            <v>0</v>
          </cell>
          <cell r="J512">
            <v>375.53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C513">
            <v>0</v>
          </cell>
          <cell r="D513">
            <v>1050</v>
          </cell>
          <cell r="E513">
            <v>0</v>
          </cell>
          <cell r="F513">
            <v>113.15</v>
          </cell>
          <cell r="G513">
            <v>2050</v>
          </cell>
          <cell r="H513">
            <v>1798.2</v>
          </cell>
          <cell r="I513">
            <v>0</v>
          </cell>
          <cell r="J513">
            <v>0</v>
          </cell>
          <cell r="K513">
            <v>0</v>
          </cell>
          <cell r="L513">
            <v>359.88</v>
          </cell>
          <cell r="M513">
            <v>0</v>
          </cell>
          <cell r="N513">
            <v>0</v>
          </cell>
        </row>
        <row r="514">
          <cell r="C514">
            <v>170.75</v>
          </cell>
          <cell r="D514">
            <v>287.02999999999997</v>
          </cell>
          <cell r="E514">
            <v>0</v>
          </cell>
          <cell r="F514">
            <v>0</v>
          </cell>
          <cell r="G514">
            <v>905.73</v>
          </cell>
          <cell r="H514">
            <v>17.420000000000002</v>
          </cell>
          <cell r="I514">
            <v>155.63</v>
          </cell>
          <cell r="J514">
            <v>135.13</v>
          </cell>
          <cell r="K514">
            <v>0</v>
          </cell>
          <cell r="L514">
            <v>30.66</v>
          </cell>
          <cell r="M514">
            <v>0</v>
          </cell>
          <cell r="N514">
            <v>0</v>
          </cell>
        </row>
        <row r="515"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C519">
            <v>11151.11</v>
          </cell>
          <cell r="D519">
            <v>11378.8</v>
          </cell>
          <cell r="E519">
            <v>11415.27</v>
          </cell>
          <cell r="F519">
            <v>11480.84</v>
          </cell>
          <cell r="G519">
            <v>11518.34</v>
          </cell>
          <cell r="H519">
            <v>11613.38</v>
          </cell>
          <cell r="I519">
            <v>11482.38</v>
          </cell>
          <cell r="J519">
            <v>19842.77</v>
          </cell>
          <cell r="K519">
            <v>11860.35</v>
          </cell>
          <cell r="L519">
            <v>12569.7</v>
          </cell>
          <cell r="M519">
            <v>0</v>
          </cell>
          <cell r="N519">
            <v>0</v>
          </cell>
        </row>
        <row r="520">
          <cell r="C520">
            <v>113.66</v>
          </cell>
          <cell r="D520">
            <v>122.34</v>
          </cell>
          <cell r="E520">
            <v>28.67</v>
          </cell>
          <cell r="F520">
            <v>97.81</v>
          </cell>
          <cell r="G520">
            <v>234.13</v>
          </cell>
          <cell r="H520">
            <v>-10.029999999999999</v>
          </cell>
          <cell r="I520">
            <v>59.44</v>
          </cell>
          <cell r="J520">
            <v>43.78</v>
          </cell>
          <cell r="K520">
            <v>87.11</v>
          </cell>
          <cell r="L520">
            <v>0</v>
          </cell>
          <cell r="M520">
            <v>0</v>
          </cell>
          <cell r="N520">
            <v>0</v>
          </cell>
        </row>
        <row r="521"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</row>
        <row r="522">
          <cell r="C522">
            <v>1216.8900000000001</v>
          </cell>
          <cell r="D522">
            <v>6525.51</v>
          </cell>
          <cell r="E522">
            <v>1403.3</v>
          </cell>
          <cell r="F522">
            <v>731.88</v>
          </cell>
          <cell r="G522">
            <v>1756.99</v>
          </cell>
          <cell r="H522">
            <v>-3703.79</v>
          </cell>
          <cell r="I522">
            <v>5433.27</v>
          </cell>
          <cell r="J522">
            <v>760</v>
          </cell>
          <cell r="K522">
            <v>135.72</v>
          </cell>
          <cell r="L522">
            <v>1573.85</v>
          </cell>
          <cell r="M522">
            <v>0</v>
          </cell>
          <cell r="N522">
            <v>0</v>
          </cell>
        </row>
        <row r="523"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</row>
        <row r="525">
          <cell r="C525">
            <v>1544.4</v>
          </cell>
          <cell r="D525">
            <v>1490.4</v>
          </cell>
          <cell r="E525">
            <v>1490.4</v>
          </cell>
          <cell r="F525">
            <v>1490.4</v>
          </cell>
          <cell r="G525">
            <v>1490.4</v>
          </cell>
          <cell r="H525">
            <v>1490.4</v>
          </cell>
          <cell r="I525">
            <v>1490.35</v>
          </cell>
          <cell r="J525">
            <v>1490.4</v>
          </cell>
          <cell r="K525">
            <v>1465.47</v>
          </cell>
          <cell r="L525">
            <v>1465.47</v>
          </cell>
          <cell r="M525">
            <v>0</v>
          </cell>
          <cell r="N525">
            <v>0</v>
          </cell>
        </row>
        <row r="526">
          <cell r="C526">
            <v>2186.91</v>
          </cell>
          <cell r="D526">
            <v>2186.91</v>
          </cell>
          <cell r="E526">
            <v>2186.91</v>
          </cell>
          <cell r="F526">
            <v>2186.91</v>
          </cell>
          <cell r="G526">
            <v>2186.91</v>
          </cell>
          <cell r="H526">
            <v>2186.91</v>
          </cell>
          <cell r="I526">
            <v>2186.9</v>
          </cell>
          <cell r="J526">
            <v>2186.9</v>
          </cell>
          <cell r="K526">
            <v>2186.9</v>
          </cell>
          <cell r="L526">
            <v>2186.9</v>
          </cell>
          <cell r="M526">
            <v>0</v>
          </cell>
          <cell r="N526">
            <v>0</v>
          </cell>
        </row>
        <row r="527"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C534">
            <v>0</v>
          </cell>
          <cell r="D534">
            <v>55.05</v>
          </cell>
          <cell r="E534">
            <v>0</v>
          </cell>
          <cell r="F534">
            <v>110.25</v>
          </cell>
          <cell r="G534">
            <v>49.35</v>
          </cell>
          <cell r="H534">
            <v>48.92</v>
          </cell>
          <cell r="I534">
            <v>47.3</v>
          </cell>
          <cell r="J534">
            <v>47.79</v>
          </cell>
          <cell r="K534">
            <v>57.88</v>
          </cell>
          <cell r="L534">
            <v>51.28</v>
          </cell>
          <cell r="M534">
            <v>0</v>
          </cell>
          <cell r="N534">
            <v>0</v>
          </cell>
        </row>
        <row r="535"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55"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</row>
        <row r="558"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61"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</row>
        <row r="570"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</row>
        <row r="571"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</row>
        <row r="575">
          <cell r="C575">
            <v>4200</v>
          </cell>
          <cell r="D575">
            <v>4200</v>
          </cell>
          <cell r="E575">
            <v>4200</v>
          </cell>
          <cell r="F575">
            <v>6827.2</v>
          </cell>
          <cell r="G575">
            <v>4200</v>
          </cell>
          <cell r="H575">
            <v>4200</v>
          </cell>
          <cell r="I575">
            <v>4200</v>
          </cell>
          <cell r="J575">
            <v>4200</v>
          </cell>
          <cell r="K575">
            <v>4200</v>
          </cell>
          <cell r="L575">
            <v>4200</v>
          </cell>
          <cell r="M575">
            <v>0</v>
          </cell>
          <cell r="N575">
            <v>0</v>
          </cell>
        </row>
        <row r="582">
          <cell r="C582">
            <v>12502.48</v>
          </cell>
          <cell r="D582">
            <v>22373.040000000001</v>
          </cell>
          <cell r="E582">
            <v>13269.78</v>
          </cell>
          <cell r="F582">
            <v>12116.55</v>
          </cell>
          <cell r="G582">
            <v>15905.83</v>
          </cell>
          <cell r="H582">
            <v>12170.85</v>
          </cell>
          <cell r="I582">
            <v>13897.79</v>
          </cell>
          <cell r="J582">
            <v>12962.14</v>
          </cell>
          <cell r="K582">
            <v>21398.51</v>
          </cell>
          <cell r="L582">
            <v>14394.67</v>
          </cell>
          <cell r="M582">
            <v>0</v>
          </cell>
          <cell r="N582">
            <v>0</v>
          </cell>
        </row>
        <row r="583">
          <cell r="C583">
            <v>314.73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</row>
        <row r="585"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2016"/>
      <sheetName val="FY2016 Bud to Act by Dept"/>
      <sheetName val="FY2015"/>
      <sheetName val="FY2015 Bud to Act by Dept"/>
      <sheetName val="FY2014"/>
      <sheetName val="FY 14 OptiNet stats to budget"/>
      <sheetName val="FY 14 CPC stats to budget"/>
      <sheetName val="FY2014 Bud to Act by Dept"/>
      <sheetName val="FY2013"/>
      <sheetName val="FY2013 Bud to Act by Dept"/>
      <sheetName val="FY2012"/>
      <sheetName val="FY2012 Bud to Act by Dept"/>
      <sheetName val="FY2011 After Change"/>
      <sheetName val="FY2011 Bud to Act by Dept"/>
      <sheetName val="FY2011 Before Change"/>
      <sheetName val="CPC Customer Stats"/>
      <sheetName val="Stats for Bond Deal"/>
      <sheetName val="FY2010"/>
      <sheetName val="FY2010 Bud to Act by Dept"/>
      <sheetName val="FY2009"/>
      <sheetName val="FY2009 Bud to Act by Dept"/>
      <sheetName val="FY2008"/>
      <sheetName val="FY2008 Bud to Act by Dept"/>
      <sheetName val="FY2007 (2)"/>
      <sheetName val="FY2007"/>
      <sheetName val="FY2007 Bud to Act by Dept"/>
      <sheetName val="FY2006"/>
      <sheetName val="FY2006 Bud to Act by Dept"/>
      <sheetName val="Budget to actual dept."/>
      <sheetName val="Sheet3"/>
      <sheetName val="chart"/>
      <sheetName val="Statistics Summary"/>
    </sheetNames>
    <sheetDataSet>
      <sheetData sheetId="0">
        <row r="85">
          <cell r="C85">
            <v>11431</v>
          </cell>
          <cell r="D85">
            <v>11480</v>
          </cell>
          <cell r="E85">
            <v>11501</v>
          </cell>
          <cell r="F85">
            <v>11414</v>
          </cell>
          <cell r="G85">
            <v>11404</v>
          </cell>
          <cell r="H85">
            <v>11407</v>
          </cell>
          <cell r="I85">
            <v>11463</v>
          </cell>
          <cell r="J85">
            <v>11513</v>
          </cell>
          <cell r="K85">
            <v>11443</v>
          </cell>
          <cell r="L85">
            <v>11441</v>
          </cell>
          <cell r="M85">
            <v>11384</v>
          </cell>
          <cell r="N85">
            <v>11388</v>
          </cell>
        </row>
        <row r="86">
          <cell r="C86">
            <v>9103</v>
          </cell>
          <cell r="D86">
            <v>9047</v>
          </cell>
          <cell r="E86">
            <v>9034</v>
          </cell>
          <cell r="F86">
            <v>9024</v>
          </cell>
          <cell r="G86">
            <v>8997</v>
          </cell>
          <cell r="H86">
            <v>8976</v>
          </cell>
          <cell r="I86">
            <v>8954</v>
          </cell>
          <cell r="J86">
            <v>8949</v>
          </cell>
          <cell r="K86">
            <v>8914</v>
          </cell>
          <cell r="L86">
            <v>8841</v>
          </cell>
          <cell r="M86">
            <v>8792</v>
          </cell>
          <cell r="N86">
            <v>8759</v>
          </cell>
        </row>
        <row r="88">
          <cell r="C88">
            <v>10163</v>
          </cell>
          <cell r="D88">
            <v>10247</v>
          </cell>
          <cell r="E88">
            <v>10296</v>
          </cell>
          <cell r="F88">
            <v>10365</v>
          </cell>
          <cell r="G88">
            <v>10407</v>
          </cell>
          <cell r="H88">
            <v>10480</v>
          </cell>
          <cell r="I88">
            <v>10527</v>
          </cell>
          <cell r="J88">
            <v>10531</v>
          </cell>
          <cell r="K88">
            <v>10509</v>
          </cell>
          <cell r="L88">
            <v>10469</v>
          </cell>
          <cell r="M88">
            <v>10449</v>
          </cell>
          <cell r="N88">
            <v>10387</v>
          </cell>
        </row>
        <row r="89">
          <cell r="C89">
            <v>35</v>
          </cell>
          <cell r="D89">
            <v>38</v>
          </cell>
          <cell r="E89">
            <v>39</v>
          </cell>
          <cell r="F89">
            <v>40</v>
          </cell>
          <cell r="G89">
            <v>42</v>
          </cell>
          <cell r="H89">
            <v>46</v>
          </cell>
          <cell r="I89">
            <v>47</v>
          </cell>
          <cell r="J89">
            <v>48</v>
          </cell>
          <cell r="K89">
            <v>49</v>
          </cell>
          <cell r="L89">
            <v>50</v>
          </cell>
          <cell r="M89">
            <v>49</v>
          </cell>
          <cell r="N89">
            <v>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2015"/>
      <sheetName val="FY2015 Bud to Act by Dept"/>
      <sheetName val="FY2014"/>
      <sheetName val="FY 14 OptiNet stats to budget"/>
      <sheetName val="FY 14 CPC stats to budget"/>
      <sheetName val="FY2014 Bud to Act by Dept"/>
      <sheetName val="FY2013"/>
      <sheetName val="FY2013 Bud to Act by Dept"/>
      <sheetName val="FY2012"/>
      <sheetName val="FY2012 Bud to Act by Dept"/>
      <sheetName val="FY2011 After Change"/>
      <sheetName val="FY2011 Bud to Act by Dept"/>
      <sheetName val="FY2011 Before Change"/>
      <sheetName val="CPC Customer Stats"/>
      <sheetName val="Stats for Bond Deal"/>
      <sheetName val="FY2010"/>
      <sheetName val="FY2010 Bud to Act by Dept"/>
      <sheetName val="FY2009"/>
      <sheetName val="FY2009 Bud to Act by Dept"/>
      <sheetName val="FY2008"/>
      <sheetName val="FY2008 Bud to Act by Dept"/>
      <sheetName val="FY2007 (2)"/>
      <sheetName val="FY2007"/>
      <sheetName val="FY2007 Bud to Act by Dept"/>
      <sheetName val="FY2006"/>
      <sheetName val="FY2006 Bud to Act by Dept"/>
      <sheetName val="Budget to actual dept."/>
      <sheetName val="Sheet3"/>
      <sheetName val="chart"/>
      <sheetName val="Statistics Summary"/>
    </sheetNames>
    <sheetDataSet>
      <sheetData sheetId="0">
        <row r="92">
          <cell r="C92">
            <v>540401.93000000005</v>
          </cell>
          <cell r="D92">
            <v>527158.63000000012</v>
          </cell>
          <cell r="E92">
            <v>559733.78</v>
          </cell>
          <cell r="F92">
            <v>529339.76400000008</v>
          </cell>
          <cell r="G92">
            <v>552383.56999999995</v>
          </cell>
          <cell r="H92">
            <v>536982.86</v>
          </cell>
          <cell r="I92">
            <v>529624.75</v>
          </cell>
          <cell r="J92">
            <v>479905.46000000008</v>
          </cell>
          <cell r="K92">
            <v>475663.20999999996</v>
          </cell>
          <cell r="L92">
            <v>482533.67000000004</v>
          </cell>
          <cell r="M92">
            <v>483665.31000000011</v>
          </cell>
          <cell r="N92">
            <v>490904.75000000006</v>
          </cell>
        </row>
        <row r="94">
          <cell r="C94">
            <v>559371.03999999992</v>
          </cell>
          <cell r="D94">
            <v>561460.82999999996</v>
          </cell>
          <cell r="E94">
            <v>570029.65000000014</v>
          </cell>
          <cell r="F94">
            <v>572776.42000000004</v>
          </cell>
          <cell r="G94">
            <v>574416.06999999995</v>
          </cell>
          <cell r="H94">
            <v>576248.41</v>
          </cell>
          <cell r="I94">
            <v>578694.38000000012</v>
          </cell>
          <cell r="J94">
            <v>605222.65</v>
          </cell>
          <cell r="K94">
            <v>580714.35999999987</v>
          </cell>
          <cell r="L94">
            <v>571276.39</v>
          </cell>
          <cell r="M94">
            <v>579257.62</v>
          </cell>
          <cell r="N94">
            <v>558499.64</v>
          </cell>
        </row>
        <row r="96">
          <cell r="C96">
            <v>575000.23</v>
          </cell>
          <cell r="D96">
            <v>575784.27</v>
          </cell>
          <cell r="E96">
            <v>589561.41999999993</v>
          </cell>
          <cell r="F96">
            <v>587484.54999999981</v>
          </cell>
          <cell r="G96">
            <v>595185.09999999986</v>
          </cell>
          <cell r="H96">
            <v>597983.09</v>
          </cell>
          <cell r="I96">
            <v>589549.56999999995</v>
          </cell>
          <cell r="J96">
            <v>607237.80000000005</v>
          </cell>
          <cell r="K96">
            <v>611988.88</v>
          </cell>
          <cell r="L96">
            <v>607741.86999999988</v>
          </cell>
          <cell r="M96">
            <v>615010.17999999993</v>
          </cell>
          <cell r="N96">
            <v>613794.75</v>
          </cell>
        </row>
        <row r="98">
          <cell r="C98">
            <v>1324.5800000000002</v>
          </cell>
          <cell r="D98">
            <v>1580.09</v>
          </cell>
          <cell r="E98">
            <v>1929.2400000000002</v>
          </cell>
          <cell r="F98">
            <v>2241.61</v>
          </cell>
          <cell r="G98">
            <v>2129.98</v>
          </cell>
          <cell r="H98">
            <v>2288.21</v>
          </cell>
          <cell r="I98">
            <v>2459.1000000000004</v>
          </cell>
          <cell r="J98">
            <v>3256.6600000000003</v>
          </cell>
          <cell r="K98">
            <v>2664.99</v>
          </cell>
          <cell r="L98">
            <v>2784.79</v>
          </cell>
          <cell r="M98">
            <v>2681.67</v>
          </cell>
          <cell r="N98">
            <v>3368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 2018"/>
    </sheetNames>
    <sheetDataSet>
      <sheetData sheetId="0">
        <row r="246">
          <cell r="C246">
            <v>101.75</v>
          </cell>
          <cell r="D246">
            <v>101</v>
          </cell>
          <cell r="E246">
            <v>101.5</v>
          </cell>
          <cell r="F246">
            <v>100.75</v>
          </cell>
          <cell r="G246">
            <v>100.75</v>
          </cell>
          <cell r="H246">
            <v>102</v>
          </cell>
          <cell r="I246">
            <v>102.25</v>
          </cell>
          <cell r="J246">
            <v>-7749.24</v>
          </cell>
          <cell r="K246">
            <v>0</v>
          </cell>
          <cell r="L246">
            <v>204.5</v>
          </cell>
          <cell r="M246">
            <v>0</v>
          </cell>
          <cell r="N24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1"/>
  <sheetViews>
    <sheetView tabSelected="1" workbookViewId="0">
      <pane xSplit="1" ySplit="2" topLeftCell="B153" activePane="bottomRight" state="frozen"/>
      <selection pane="topRight" activeCell="B1" sqref="B1"/>
      <selection pane="bottomLeft" activeCell="A3" sqref="A3"/>
      <selection pane="bottomRight" activeCell="M171" sqref="M171"/>
    </sheetView>
  </sheetViews>
  <sheetFormatPr defaultColWidth="8.88671875" defaultRowHeight="13.2" x14ac:dyDescent="0.25"/>
  <cols>
    <col min="1" max="1" width="18.88671875" style="51" customWidth="1"/>
    <col min="2" max="2" width="18.5546875" style="51" customWidth="1"/>
    <col min="3" max="5" width="12.6640625" style="51" customWidth="1"/>
    <col min="6" max="6" width="14.109375" style="52" customWidth="1"/>
    <col min="7" max="7" width="29.33203125" style="51" customWidth="1"/>
    <col min="8" max="8" width="14.33203125" style="51" bestFit="1" customWidth="1"/>
    <col min="9" max="9" width="18.5546875" style="51" bestFit="1" customWidth="1"/>
    <col min="10" max="10" width="2.33203125" style="51" customWidth="1"/>
    <col min="11" max="13" width="10.33203125" style="51" bestFit="1" customWidth="1"/>
    <col min="14" max="14" width="30" style="51" bestFit="1" customWidth="1"/>
    <col min="15" max="15" width="9" style="51" bestFit="1" customWidth="1"/>
    <col min="16" max="16384" width="8.88671875" style="51"/>
  </cols>
  <sheetData>
    <row r="1" spans="1:15" x14ac:dyDescent="0.25">
      <c r="A1" s="90" t="s">
        <v>713</v>
      </c>
      <c r="B1" s="89" t="s">
        <v>522</v>
      </c>
      <c r="C1" s="88" t="s">
        <v>521</v>
      </c>
      <c r="D1" s="88" t="s">
        <v>520</v>
      </c>
      <c r="E1" s="87" t="s">
        <v>519</v>
      </c>
      <c r="F1" s="86" t="s">
        <v>711</v>
      </c>
      <c r="G1" s="90" t="s">
        <v>712</v>
      </c>
      <c r="H1" s="86" t="s">
        <v>710</v>
      </c>
      <c r="I1" s="53" t="s">
        <v>542</v>
      </c>
      <c r="K1" s="89" t="s">
        <v>160</v>
      </c>
      <c r="L1" s="88" t="s">
        <v>162</v>
      </c>
      <c r="M1" s="87" t="s">
        <v>517</v>
      </c>
    </row>
    <row r="2" spans="1:15" ht="15.75" customHeight="1" thickBot="1" x14ac:dyDescent="0.3">
      <c r="A2" s="85"/>
      <c r="B2" s="264" t="s">
        <v>709</v>
      </c>
      <c r="C2" s="265"/>
      <c r="D2" s="265"/>
      <c r="E2" s="266"/>
      <c r="G2" s="97"/>
      <c r="H2" s="84">
        <v>0.1</v>
      </c>
      <c r="I2" s="56" t="s">
        <v>523</v>
      </c>
      <c r="K2" s="83">
        <v>0.36670000000000003</v>
      </c>
      <c r="L2" s="82">
        <v>0.40849999999999997</v>
      </c>
      <c r="M2" s="81">
        <v>0.2248</v>
      </c>
      <c r="N2" s="51" t="s">
        <v>708</v>
      </c>
      <c r="O2" s="80" t="s">
        <v>155</v>
      </c>
    </row>
    <row r="3" spans="1:15" ht="13.8" thickBot="1" x14ac:dyDescent="0.3">
      <c r="A3" s="105" t="s">
        <v>707</v>
      </c>
      <c r="B3" s="98">
        <v>42</v>
      </c>
      <c r="C3" s="99">
        <v>10.82</v>
      </c>
      <c r="D3" s="99">
        <v>10.92</v>
      </c>
      <c r="E3" s="100">
        <v>36.26</v>
      </c>
      <c r="F3" s="101">
        <v>401903</v>
      </c>
      <c r="G3" s="93" t="s">
        <v>529</v>
      </c>
      <c r="H3" s="91"/>
      <c r="I3" s="92" t="s">
        <v>542</v>
      </c>
      <c r="K3" s="102">
        <f>$E3*$K$2</f>
        <v>13.296542000000001</v>
      </c>
      <c r="L3" s="103">
        <f>$E3*$L$2</f>
        <v>14.812209999999999</v>
      </c>
      <c r="M3" s="104">
        <f>$M$2*$E3</f>
        <v>8.1512479999999989</v>
      </c>
      <c r="O3" s="59">
        <f>E3-K3-L3-M3</f>
        <v>0</v>
      </c>
    </row>
    <row r="4" spans="1:15" ht="13.8" thickBot="1" x14ac:dyDescent="0.3">
      <c r="A4" s="106" t="s">
        <v>706</v>
      </c>
      <c r="B4" s="98">
        <v>0</v>
      </c>
      <c r="C4" s="99">
        <v>0</v>
      </c>
      <c r="D4" s="99">
        <v>0</v>
      </c>
      <c r="E4" s="100">
        <v>100</v>
      </c>
      <c r="F4" s="101"/>
      <c r="G4" s="93" t="s">
        <v>524</v>
      </c>
      <c r="H4" s="91"/>
      <c r="I4" s="92" t="s">
        <v>523</v>
      </c>
      <c r="K4" s="102">
        <f t="shared" ref="K4:K66" si="0">$E4*$K$2</f>
        <v>36.67</v>
      </c>
      <c r="L4" s="103">
        <f t="shared" ref="L4:L66" si="1">$E4*$L$2</f>
        <v>40.849999999999994</v>
      </c>
      <c r="M4" s="104">
        <f t="shared" ref="M4:M66" si="2">$M$2*$E4</f>
        <v>22.48</v>
      </c>
      <c r="O4" s="59">
        <f t="shared" ref="O4:O66" si="3">E4-K4-L4-M4</f>
        <v>0</v>
      </c>
    </row>
    <row r="5" spans="1:15" ht="13.8" thickBot="1" x14ac:dyDescent="0.3">
      <c r="A5" s="106" t="s">
        <v>705</v>
      </c>
      <c r="B5" s="98"/>
      <c r="C5" s="99"/>
      <c r="D5" s="99"/>
      <c r="E5" s="100">
        <v>100</v>
      </c>
      <c r="F5" s="101" t="s">
        <v>703</v>
      </c>
      <c r="G5" s="93" t="s">
        <v>527</v>
      </c>
      <c r="H5" s="91"/>
      <c r="I5" s="92" t="s">
        <v>523</v>
      </c>
      <c r="K5" s="102">
        <f t="shared" si="0"/>
        <v>36.67</v>
      </c>
      <c r="L5" s="103">
        <f t="shared" si="1"/>
        <v>40.849999999999994</v>
      </c>
      <c r="M5" s="104">
        <f t="shared" si="2"/>
        <v>22.48</v>
      </c>
      <c r="O5" s="59">
        <f t="shared" si="3"/>
        <v>0</v>
      </c>
    </row>
    <row r="6" spans="1:15" ht="13.8" thickBot="1" x14ac:dyDescent="0.3">
      <c r="A6" s="106" t="s">
        <v>718</v>
      </c>
      <c r="B6" s="98">
        <v>100</v>
      </c>
      <c r="C6" s="99"/>
      <c r="D6" s="99"/>
      <c r="E6" s="100"/>
      <c r="F6" s="101">
        <v>401588</v>
      </c>
      <c r="G6" s="93" t="s">
        <v>584</v>
      </c>
      <c r="H6" s="91"/>
      <c r="I6" s="92" t="s">
        <v>542</v>
      </c>
      <c r="K6" s="102">
        <f t="shared" si="0"/>
        <v>0</v>
      </c>
      <c r="L6" s="103">
        <f t="shared" si="1"/>
        <v>0</v>
      </c>
      <c r="M6" s="104">
        <f t="shared" si="2"/>
        <v>0</v>
      </c>
      <c r="O6" s="59"/>
    </row>
    <row r="7" spans="1:15" ht="13.8" thickBot="1" x14ac:dyDescent="0.3">
      <c r="A7" s="106" t="s">
        <v>704</v>
      </c>
      <c r="B7" s="98">
        <v>100</v>
      </c>
      <c r="C7" s="99"/>
      <c r="D7" s="99"/>
      <c r="E7" s="100"/>
      <c r="F7" s="101" t="s">
        <v>703</v>
      </c>
      <c r="G7" s="93" t="s">
        <v>527</v>
      </c>
      <c r="H7" s="91"/>
      <c r="I7" s="92" t="s">
        <v>523</v>
      </c>
      <c r="K7" s="102">
        <f t="shared" si="0"/>
        <v>0</v>
      </c>
      <c r="L7" s="103">
        <f t="shared" si="1"/>
        <v>0</v>
      </c>
      <c r="M7" s="104">
        <f t="shared" si="2"/>
        <v>0</v>
      </c>
      <c r="O7" s="59">
        <f t="shared" si="3"/>
        <v>0</v>
      </c>
    </row>
    <row r="8" spans="1:15" ht="13.8" thickBot="1" x14ac:dyDescent="0.3">
      <c r="A8" s="106" t="s">
        <v>702</v>
      </c>
      <c r="B8" s="98">
        <v>100</v>
      </c>
      <c r="C8" s="99"/>
      <c r="D8" s="99"/>
      <c r="E8" s="100"/>
      <c r="F8" s="101">
        <v>401588</v>
      </c>
      <c r="G8" s="93" t="s">
        <v>584</v>
      </c>
      <c r="H8" s="91"/>
      <c r="I8" s="92" t="s">
        <v>542</v>
      </c>
      <c r="K8" s="102">
        <f t="shared" si="0"/>
        <v>0</v>
      </c>
      <c r="L8" s="103">
        <f t="shared" si="1"/>
        <v>0</v>
      </c>
      <c r="M8" s="104">
        <f t="shared" si="2"/>
        <v>0</v>
      </c>
      <c r="O8" s="59">
        <f t="shared" si="3"/>
        <v>0</v>
      </c>
    </row>
    <row r="9" spans="1:15" ht="13.8" thickBot="1" x14ac:dyDescent="0.3">
      <c r="A9" s="106" t="s">
        <v>701</v>
      </c>
      <c r="B9" s="98">
        <v>34</v>
      </c>
      <c r="C9" s="99">
        <v>33</v>
      </c>
      <c r="D9" s="99">
        <v>33</v>
      </c>
      <c r="E9" s="100"/>
      <c r="F9" s="101">
        <v>401902</v>
      </c>
      <c r="G9" s="93" t="s">
        <v>598</v>
      </c>
      <c r="H9" s="91"/>
      <c r="I9" s="92" t="s">
        <v>523</v>
      </c>
      <c r="K9" s="102">
        <f t="shared" si="0"/>
        <v>0</v>
      </c>
      <c r="L9" s="103">
        <f t="shared" si="1"/>
        <v>0</v>
      </c>
      <c r="M9" s="104">
        <f t="shared" si="2"/>
        <v>0</v>
      </c>
      <c r="O9" s="59"/>
    </row>
    <row r="10" spans="1:15" ht="13.8" thickBot="1" x14ac:dyDescent="0.3">
      <c r="A10" s="106" t="s">
        <v>700</v>
      </c>
      <c r="B10" s="98"/>
      <c r="C10" s="99">
        <v>100</v>
      </c>
      <c r="D10" s="99"/>
      <c r="E10" s="100"/>
      <c r="F10" s="101" t="s">
        <v>538</v>
      </c>
      <c r="G10" s="93" t="s">
        <v>539</v>
      </c>
      <c r="H10" s="91"/>
      <c r="I10" s="92" t="s">
        <v>523</v>
      </c>
      <c r="K10" s="102">
        <f t="shared" si="0"/>
        <v>0</v>
      </c>
      <c r="L10" s="103">
        <f t="shared" si="1"/>
        <v>0</v>
      </c>
      <c r="M10" s="104">
        <f t="shared" si="2"/>
        <v>0</v>
      </c>
      <c r="O10" s="59">
        <f t="shared" si="3"/>
        <v>0</v>
      </c>
    </row>
    <row r="11" spans="1:15" ht="13.8" thickBot="1" x14ac:dyDescent="0.3">
      <c r="A11" s="106" t="s">
        <v>699</v>
      </c>
      <c r="B11" s="98"/>
      <c r="C11" s="99"/>
      <c r="D11" s="99">
        <v>100</v>
      </c>
      <c r="E11" s="100"/>
      <c r="F11" s="101"/>
      <c r="G11" s="93" t="s">
        <v>570</v>
      </c>
      <c r="H11" s="91"/>
      <c r="I11" s="92" t="s">
        <v>523</v>
      </c>
      <c r="K11" s="102">
        <f t="shared" si="0"/>
        <v>0</v>
      </c>
      <c r="L11" s="103">
        <f t="shared" si="1"/>
        <v>0</v>
      </c>
      <c r="M11" s="104">
        <f t="shared" si="2"/>
        <v>0</v>
      </c>
      <c r="O11" s="59">
        <f t="shared" si="3"/>
        <v>0</v>
      </c>
    </row>
    <row r="12" spans="1:15" ht="13.8" thickBot="1" x14ac:dyDescent="0.3">
      <c r="A12" s="106" t="s">
        <v>698</v>
      </c>
      <c r="B12" s="98">
        <v>100</v>
      </c>
      <c r="C12" s="99"/>
      <c r="D12" s="99"/>
      <c r="E12" s="100"/>
      <c r="F12" s="101" t="s">
        <v>697</v>
      </c>
      <c r="G12" s="93" t="s">
        <v>593</v>
      </c>
      <c r="H12" s="91"/>
      <c r="I12" s="92" t="s">
        <v>523</v>
      </c>
      <c r="K12" s="102">
        <f t="shared" si="0"/>
        <v>0</v>
      </c>
      <c r="L12" s="103">
        <f t="shared" si="1"/>
        <v>0</v>
      </c>
      <c r="M12" s="104">
        <f t="shared" si="2"/>
        <v>0</v>
      </c>
      <c r="O12" s="59">
        <f t="shared" si="3"/>
        <v>0</v>
      </c>
    </row>
    <row r="13" spans="1:15" ht="13.8" thickBot="1" x14ac:dyDescent="0.3">
      <c r="A13" s="106" t="s">
        <v>696</v>
      </c>
      <c r="B13" s="98">
        <v>42</v>
      </c>
      <c r="C13" s="99">
        <v>10.82</v>
      </c>
      <c r="D13" s="99">
        <v>10.92</v>
      </c>
      <c r="E13" s="100">
        <v>36.26</v>
      </c>
      <c r="F13" s="101">
        <v>401584</v>
      </c>
      <c r="G13" s="93" t="s">
        <v>559</v>
      </c>
      <c r="H13" s="91"/>
      <c r="I13" s="92" t="s">
        <v>523</v>
      </c>
      <c r="K13" s="102">
        <f t="shared" si="0"/>
        <v>13.296542000000001</v>
      </c>
      <c r="L13" s="103">
        <f t="shared" si="1"/>
        <v>14.812209999999999</v>
      </c>
      <c r="M13" s="104">
        <f t="shared" si="2"/>
        <v>8.1512479999999989</v>
      </c>
      <c r="O13" s="59">
        <f t="shared" si="3"/>
        <v>0</v>
      </c>
    </row>
    <row r="14" spans="1:15" ht="13.8" thickBot="1" x14ac:dyDescent="0.3">
      <c r="A14" s="106" t="s">
        <v>695</v>
      </c>
      <c r="B14" s="98"/>
      <c r="C14" s="99"/>
      <c r="D14" s="99"/>
      <c r="E14" s="100">
        <v>100</v>
      </c>
      <c r="F14" s="101"/>
      <c r="G14" s="93" t="s">
        <v>524</v>
      </c>
      <c r="H14" s="91"/>
      <c r="I14" s="92" t="s">
        <v>523</v>
      </c>
      <c r="K14" s="102">
        <f t="shared" si="0"/>
        <v>36.67</v>
      </c>
      <c r="L14" s="103">
        <f t="shared" si="1"/>
        <v>40.849999999999994</v>
      </c>
      <c r="M14" s="104">
        <f t="shared" si="2"/>
        <v>22.48</v>
      </c>
      <c r="O14" s="59">
        <f t="shared" si="3"/>
        <v>0</v>
      </c>
    </row>
    <row r="15" spans="1:15" ht="13.8" thickBot="1" x14ac:dyDescent="0.3">
      <c r="A15" s="106" t="s">
        <v>694</v>
      </c>
      <c r="B15" s="98">
        <v>42</v>
      </c>
      <c r="C15" s="99">
        <v>10.82</v>
      </c>
      <c r="D15" s="99">
        <v>10.92</v>
      </c>
      <c r="E15" s="100">
        <v>36.26</v>
      </c>
      <c r="F15" s="101">
        <v>401903</v>
      </c>
      <c r="G15" s="93" t="s">
        <v>529</v>
      </c>
      <c r="H15" s="91"/>
      <c r="I15" s="92" t="s">
        <v>523</v>
      </c>
      <c r="K15" s="102">
        <f t="shared" si="0"/>
        <v>13.296542000000001</v>
      </c>
      <c r="L15" s="103">
        <f t="shared" si="1"/>
        <v>14.812209999999999</v>
      </c>
      <c r="M15" s="104">
        <f t="shared" si="2"/>
        <v>8.1512479999999989</v>
      </c>
      <c r="O15" s="59">
        <f t="shared" si="3"/>
        <v>0</v>
      </c>
    </row>
    <row r="16" spans="1:15" ht="13.8" thickBot="1" x14ac:dyDescent="0.3">
      <c r="A16" s="106" t="s">
        <v>693</v>
      </c>
      <c r="B16" s="98">
        <v>42</v>
      </c>
      <c r="C16" s="99">
        <v>10.82</v>
      </c>
      <c r="D16" s="99">
        <v>10.92</v>
      </c>
      <c r="E16" s="100">
        <v>36.26</v>
      </c>
      <c r="F16" s="101">
        <v>401921</v>
      </c>
      <c r="G16" s="93" t="s">
        <v>564</v>
      </c>
      <c r="H16" s="91"/>
      <c r="I16" s="92" t="s">
        <v>542</v>
      </c>
      <c r="K16" s="102">
        <f t="shared" si="0"/>
        <v>13.296542000000001</v>
      </c>
      <c r="L16" s="103">
        <f t="shared" si="1"/>
        <v>14.812209999999999</v>
      </c>
      <c r="M16" s="104">
        <f t="shared" si="2"/>
        <v>8.1512479999999989</v>
      </c>
      <c r="O16" s="59">
        <f t="shared" si="3"/>
        <v>0</v>
      </c>
    </row>
    <row r="17" spans="1:15" ht="13.8" thickBot="1" x14ac:dyDescent="0.3">
      <c r="A17" s="106" t="s">
        <v>692</v>
      </c>
      <c r="B17" s="98"/>
      <c r="C17" s="99"/>
      <c r="D17" s="99"/>
      <c r="E17" s="100">
        <v>100</v>
      </c>
      <c r="F17" s="101"/>
      <c r="G17" s="93" t="s">
        <v>691</v>
      </c>
      <c r="H17" s="91"/>
      <c r="I17" s="92" t="s">
        <v>542</v>
      </c>
      <c r="K17" s="102">
        <f t="shared" si="0"/>
        <v>36.67</v>
      </c>
      <c r="L17" s="103">
        <f t="shared" si="1"/>
        <v>40.849999999999994</v>
      </c>
      <c r="M17" s="104">
        <f t="shared" si="2"/>
        <v>22.48</v>
      </c>
      <c r="O17" s="59">
        <f t="shared" si="3"/>
        <v>0</v>
      </c>
    </row>
    <row r="18" spans="1:15" ht="13.8" thickBot="1" x14ac:dyDescent="0.3">
      <c r="A18" s="106" t="s">
        <v>690</v>
      </c>
      <c r="B18" s="98">
        <v>100</v>
      </c>
      <c r="C18" s="99"/>
      <c r="D18" s="99"/>
      <c r="E18" s="100"/>
      <c r="F18" s="101" t="s">
        <v>583</v>
      </c>
      <c r="G18" s="93" t="s">
        <v>584</v>
      </c>
      <c r="H18" s="91"/>
      <c r="I18" s="92" t="s">
        <v>523</v>
      </c>
      <c r="K18" s="102">
        <f t="shared" si="0"/>
        <v>0</v>
      </c>
      <c r="L18" s="103">
        <f t="shared" si="1"/>
        <v>0</v>
      </c>
      <c r="M18" s="104">
        <f t="shared" si="2"/>
        <v>0</v>
      </c>
      <c r="O18" s="59">
        <f t="shared" si="3"/>
        <v>0</v>
      </c>
    </row>
    <row r="19" spans="1:15" ht="13.8" thickBot="1" x14ac:dyDescent="0.3">
      <c r="A19" s="106" t="s">
        <v>689</v>
      </c>
      <c r="B19" s="98">
        <v>100</v>
      </c>
      <c r="C19" s="99"/>
      <c r="D19" s="99"/>
      <c r="E19" s="100"/>
      <c r="F19" s="101" t="s">
        <v>583</v>
      </c>
      <c r="G19" s="93" t="s">
        <v>584</v>
      </c>
      <c r="H19" s="91"/>
      <c r="I19" s="92" t="s">
        <v>523</v>
      </c>
      <c r="K19" s="102">
        <f t="shared" si="0"/>
        <v>0</v>
      </c>
      <c r="L19" s="103">
        <f t="shared" si="1"/>
        <v>0</v>
      </c>
      <c r="M19" s="104">
        <f t="shared" si="2"/>
        <v>0</v>
      </c>
      <c r="O19" s="59">
        <f t="shared" si="3"/>
        <v>0</v>
      </c>
    </row>
    <row r="20" spans="1:15" ht="13.8" thickBot="1" x14ac:dyDescent="0.3">
      <c r="A20" s="106" t="s">
        <v>688</v>
      </c>
      <c r="B20" s="98">
        <v>100</v>
      </c>
      <c r="C20" s="99"/>
      <c r="D20" s="99"/>
      <c r="E20" s="100"/>
      <c r="F20" s="101" t="s">
        <v>526</v>
      </c>
      <c r="G20" s="93" t="s">
        <v>527</v>
      </c>
      <c r="H20" s="91"/>
      <c r="I20" s="92" t="s">
        <v>523</v>
      </c>
      <c r="K20" s="102">
        <f t="shared" si="0"/>
        <v>0</v>
      </c>
      <c r="L20" s="103">
        <f t="shared" si="1"/>
        <v>0</v>
      </c>
      <c r="M20" s="104">
        <f t="shared" si="2"/>
        <v>0</v>
      </c>
      <c r="O20" s="59">
        <f t="shared" si="3"/>
        <v>0</v>
      </c>
    </row>
    <row r="21" spans="1:15" ht="13.8" thickBot="1" x14ac:dyDescent="0.3">
      <c r="A21" s="106" t="s">
        <v>687</v>
      </c>
      <c r="B21" s="98"/>
      <c r="C21" s="99"/>
      <c r="D21" s="99"/>
      <c r="E21" s="100">
        <v>100</v>
      </c>
      <c r="F21" s="101" t="s">
        <v>620</v>
      </c>
      <c r="G21" s="93" t="s">
        <v>196</v>
      </c>
      <c r="H21" s="91"/>
      <c r="I21" s="92" t="s">
        <v>542</v>
      </c>
      <c r="K21" s="102">
        <f t="shared" si="0"/>
        <v>36.67</v>
      </c>
      <c r="L21" s="103">
        <f t="shared" si="1"/>
        <v>40.849999999999994</v>
      </c>
      <c r="M21" s="104">
        <f t="shared" si="2"/>
        <v>22.48</v>
      </c>
      <c r="O21" s="59">
        <f t="shared" si="3"/>
        <v>0</v>
      </c>
    </row>
    <row r="22" spans="1:15" ht="13.8" thickBot="1" x14ac:dyDescent="0.3">
      <c r="A22" s="106" t="s">
        <v>686</v>
      </c>
      <c r="B22" s="98">
        <v>42</v>
      </c>
      <c r="C22" s="99">
        <v>10.82</v>
      </c>
      <c r="D22" s="99">
        <v>10.92</v>
      </c>
      <c r="E22" s="100">
        <v>36.26</v>
      </c>
      <c r="F22" s="101">
        <v>401903</v>
      </c>
      <c r="G22" s="93" t="s">
        <v>529</v>
      </c>
      <c r="H22" s="91"/>
      <c r="I22" s="92" t="s">
        <v>523</v>
      </c>
      <c r="K22" s="102">
        <f t="shared" si="0"/>
        <v>13.296542000000001</v>
      </c>
      <c r="L22" s="103">
        <f t="shared" si="1"/>
        <v>14.812209999999999</v>
      </c>
      <c r="M22" s="104">
        <f t="shared" si="2"/>
        <v>8.1512479999999989</v>
      </c>
      <c r="O22" s="59">
        <f t="shared" si="3"/>
        <v>0</v>
      </c>
    </row>
    <row r="23" spans="1:15" ht="13.8" thickBot="1" x14ac:dyDescent="0.3">
      <c r="A23" s="106" t="s">
        <v>685</v>
      </c>
      <c r="B23" s="98">
        <v>42</v>
      </c>
      <c r="C23" s="99">
        <v>10.82</v>
      </c>
      <c r="D23" s="99">
        <v>10.92</v>
      </c>
      <c r="E23" s="100">
        <v>36.26</v>
      </c>
      <c r="F23" s="101">
        <v>401903</v>
      </c>
      <c r="G23" s="93" t="s">
        <v>529</v>
      </c>
      <c r="H23" s="91"/>
      <c r="I23" s="92" t="s">
        <v>523</v>
      </c>
      <c r="K23" s="102">
        <f t="shared" si="0"/>
        <v>13.296542000000001</v>
      </c>
      <c r="L23" s="103">
        <f t="shared" si="1"/>
        <v>14.812209999999999</v>
      </c>
      <c r="M23" s="104">
        <f t="shared" si="2"/>
        <v>8.1512479999999989</v>
      </c>
      <c r="O23" s="59">
        <f t="shared" si="3"/>
        <v>0</v>
      </c>
    </row>
    <row r="24" spans="1:15" ht="13.8" thickBot="1" x14ac:dyDescent="0.3">
      <c r="A24" s="106" t="s">
        <v>684</v>
      </c>
      <c r="B24" s="98"/>
      <c r="C24" s="99"/>
      <c r="D24" s="99"/>
      <c r="E24" s="100">
        <v>100</v>
      </c>
      <c r="F24" s="101" t="s">
        <v>650</v>
      </c>
      <c r="G24" s="93" t="s">
        <v>309</v>
      </c>
      <c r="H24" s="91"/>
      <c r="I24" s="92" t="s">
        <v>523</v>
      </c>
      <c r="K24" s="102">
        <f t="shared" si="0"/>
        <v>36.67</v>
      </c>
      <c r="L24" s="103">
        <f t="shared" si="1"/>
        <v>40.849999999999994</v>
      </c>
      <c r="M24" s="104">
        <f t="shared" si="2"/>
        <v>22.48</v>
      </c>
      <c r="O24" s="59">
        <f t="shared" si="3"/>
        <v>0</v>
      </c>
    </row>
    <row r="25" spans="1:15" ht="13.8" thickBot="1" x14ac:dyDescent="0.3">
      <c r="A25" s="106" t="s">
        <v>683</v>
      </c>
      <c r="B25" s="98">
        <v>100</v>
      </c>
      <c r="C25" s="99"/>
      <c r="D25" s="99"/>
      <c r="E25" s="100"/>
      <c r="F25" s="101"/>
      <c r="G25" s="93" t="s">
        <v>553</v>
      </c>
      <c r="H25" s="91"/>
      <c r="I25" s="92" t="s">
        <v>523</v>
      </c>
      <c r="K25" s="102">
        <f t="shared" si="0"/>
        <v>0</v>
      </c>
      <c r="L25" s="103">
        <f t="shared" si="1"/>
        <v>0</v>
      </c>
      <c r="M25" s="104">
        <f t="shared" si="2"/>
        <v>0</v>
      </c>
      <c r="O25" s="59">
        <f t="shared" si="3"/>
        <v>0</v>
      </c>
    </row>
    <row r="26" spans="1:15" ht="13.8" thickBot="1" x14ac:dyDescent="0.3">
      <c r="A26" s="106" t="s">
        <v>682</v>
      </c>
      <c r="B26" s="98">
        <v>42</v>
      </c>
      <c r="C26" s="99">
        <v>10.82</v>
      </c>
      <c r="D26" s="99">
        <v>10.92</v>
      </c>
      <c r="E26" s="100">
        <v>36.26</v>
      </c>
      <c r="F26" s="101">
        <v>401921</v>
      </c>
      <c r="G26" s="93" t="s">
        <v>564</v>
      </c>
      <c r="H26" s="91">
        <v>107001</v>
      </c>
      <c r="I26" s="92" t="s">
        <v>542</v>
      </c>
      <c r="K26" s="102">
        <f t="shared" si="0"/>
        <v>13.296542000000001</v>
      </c>
      <c r="L26" s="103">
        <f t="shared" si="1"/>
        <v>14.812209999999999</v>
      </c>
      <c r="M26" s="104">
        <f t="shared" si="2"/>
        <v>8.1512479999999989</v>
      </c>
      <c r="O26" s="59">
        <f t="shared" si="3"/>
        <v>0</v>
      </c>
    </row>
    <row r="27" spans="1:15" ht="13.8" thickBot="1" x14ac:dyDescent="0.3">
      <c r="A27" s="106" t="s">
        <v>681</v>
      </c>
      <c r="B27" s="98">
        <v>42</v>
      </c>
      <c r="C27" s="99">
        <v>10.82</v>
      </c>
      <c r="D27" s="99">
        <v>10.92</v>
      </c>
      <c r="E27" s="100">
        <v>36.26</v>
      </c>
      <c r="F27" s="101">
        <v>401903</v>
      </c>
      <c r="G27" s="93" t="s">
        <v>529</v>
      </c>
      <c r="H27" s="91"/>
      <c r="I27" s="92" t="s">
        <v>523</v>
      </c>
      <c r="K27" s="102">
        <f t="shared" si="0"/>
        <v>13.296542000000001</v>
      </c>
      <c r="L27" s="103">
        <f t="shared" si="1"/>
        <v>14.812209999999999</v>
      </c>
      <c r="M27" s="104">
        <f t="shared" si="2"/>
        <v>8.1512479999999989</v>
      </c>
      <c r="O27" s="59">
        <f t="shared" si="3"/>
        <v>0</v>
      </c>
    </row>
    <row r="28" spans="1:15" ht="13.8" thickBot="1" x14ac:dyDescent="0.3">
      <c r="A28" s="106" t="s">
        <v>680</v>
      </c>
      <c r="B28" s="98">
        <v>42</v>
      </c>
      <c r="C28" s="99">
        <v>10.82</v>
      </c>
      <c r="D28" s="99">
        <v>10.92</v>
      </c>
      <c r="E28" s="100">
        <v>36.26</v>
      </c>
      <c r="F28" s="101">
        <v>401921</v>
      </c>
      <c r="G28" s="93" t="s">
        <v>564</v>
      </c>
      <c r="H28" s="91">
        <v>107001</v>
      </c>
      <c r="I28" s="92" t="s">
        <v>542</v>
      </c>
      <c r="K28" s="102">
        <f t="shared" si="0"/>
        <v>13.296542000000001</v>
      </c>
      <c r="L28" s="103">
        <f t="shared" si="1"/>
        <v>14.812209999999999</v>
      </c>
      <c r="M28" s="104">
        <f t="shared" si="2"/>
        <v>8.1512479999999989</v>
      </c>
      <c r="O28" s="59">
        <f t="shared" si="3"/>
        <v>0</v>
      </c>
    </row>
    <row r="29" spans="1:15" ht="13.8" thickBot="1" x14ac:dyDescent="0.3">
      <c r="A29" s="106" t="s">
        <v>679</v>
      </c>
      <c r="B29" s="98">
        <v>42</v>
      </c>
      <c r="C29" s="99">
        <v>10.82</v>
      </c>
      <c r="D29" s="99">
        <v>10.92</v>
      </c>
      <c r="E29" s="100">
        <v>36.26</v>
      </c>
      <c r="F29" s="101">
        <v>401921</v>
      </c>
      <c r="G29" s="93" t="s">
        <v>564</v>
      </c>
      <c r="H29" s="91">
        <v>107001</v>
      </c>
      <c r="I29" s="92" t="s">
        <v>523</v>
      </c>
      <c r="K29" s="102">
        <f t="shared" si="0"/>
        <v>13.296542000000001</v>
      </c>
      <c r="L29" s="103">
        <f t="shared" si="1"/>
        <v>14.812209999999999</v>
      </c>
      <c r="M29" s="104">
        <f t="shared" si="2"/>
        <v>8.1512479999999989</v>
      </c>
      <c r="O29" s="59">
        <f t="shared" si="3"/>
        <v>0</v>
      </c>
    </row>
    <row r="30" spans="1:15" ht="13.8" thickBot="1" x14ac:dyDescent="0.3">
      <c r="A30" s="106" t="s">
        <v>678</v>
      </c>
      <c r="B30" s="98">
        <v>42</v>
      </c>
      <c r="C30" s="99">
        <v>10.82</v>
      </c>
      <c r="D30" s="99">
        <v>10.92</v>
      </c>
      <c r="E30" s="100">
        <v>36.26</v>
      </c>
      <c r="F30" s="101">
        <v>401903</v>
      </c>
      <c r="G30" s="93" t="s">
        <v>529</v>
      </c>
      <c r="H30" s="91"/>
      <c r="I30" s="92" t="s">
        <v>523</v>
      </c>
      <c r="K30" s="102">
        <f t="shared" si="0"/>
        <v>13.296542000000001</v>
      </c>
      <c r="L30" s="103">
        <f t="shared" si="1"/>
        <v>14.812209999999999</v>
      </c>
      <c r="M30" s="104">
        <f t="shared" si="2"/>
        <v>8.1512479999999989</v>
      </c>
      <c r="O30" s="59">
        <f t="shared" si="3"/>
        <v>0</v>
      </c>
    </row>
    <row r="31" spans="1:15" ht="13.8" thickBot="1" x14ac:dyDescent="0.3">
      <c r="A31" s="106" t="s">
        <v>677</v>
      </c>
      <c r="B31" s="98">
        <v>42</v>
      </c>
      <c r="C31" s="99">
        <v>10.82</v>
      </c>
      <c r="D31" s="99">
        <v>10.92</v>
      </c>
      <c r="E31" s="100">
        <v>36.26</v>
      </c>
      <c r="F31" s="101">
        <v>401903</v>
      </c>
      <c r="G31" s="93" t="s">
        <v>529</v>
      </c>
      <c r="H31" s="91"/>
      <c r="I31" s="92" t="s">
        <v>523</v>
      </c>
      <c r="K31" s="102">
        <f t="shared" si="0"/>
        <v>13.296542000000001</v>
      </c>
      <c r="L31" s="103">
        <f t="shared" si="1"/>
        <v>14.812209999999999</v>
      </c>
      <c r="M31" s="104">
        <f t="shared" si="2"/>
        <v>8.1512479999999989</v>
      </c>
      <c r="O31" s="59">
        <f t="shared" si="3"/>
        <v>0</v>
      </c>
    </row>
    <row r="32" spans="1:15" ht="13.8" thickBot="1" x14ac:dyDescent="0.3">
      <c r="A32" s="106" t="s">
        <v>676</v>
      </c>
      <c r="B32" s="98">
        <v>42</v>
      </c>
      <c r="C32" s="99">
        <v>10.82</v>
      </c>
      <c r="D32" s="99">
        <v>10.92</v>
      </c>
      <c r="E32" s="100">
        <v>36.26</v>
      </c>
      <c r="F32" s="101">
        <v>401903</v>
      </c>
      <c r="G32" s="93" t="s">
        <v>529</v>
      </c>
      <c r="H32" s="91"/>
      <c r="I32" s="92" t="s">
        <v>523</v>
      </c>
      <c r="K32" s="102">
        <f t="shared" si="0"/>
        <v>13.296542000000001</v>
      </c>
      <c r="L32" s="103">
        <f t="shared" si="1"/>
        <v>14.812209999999999</v>
      </c>
      <c r="M32" s="104">
        <f t="shared" si="2"/>
        <v>8.1512479999999989</v>
      </c>
      <c r="O32" s="59">
        <f t="shared" si="3"/>
        <v>0</v>
      </c>
    </row>
    <row r="33" spans="1:15" ht="13.8" thickBot="1" x14ac:dyDescent="0.3">
      <c r="A33" s="106" t="s">
        <v>675</v>
      </c>
      <c r="B33" s="98"/>
      <c r="C33" s="99"/>
      <c r="D33" s="99"/>
      <c r="E33" s="100">
        <v>100</v>
      </c>
      <c r="F33" s="101"/>
      <c r="G33" s="93" t="s">
        <v>524</v>
      </c>
      <c r="H33" s="91"/>
      <c r="I33" s="92" t="s">
        <v>523</v>
      </c>
      <c r="K33" s="102">
        <f t="shared" si="0"/>
        <v>36.67</v>
      </c>
      <c r="L33" s="103">
        <f t="shared" si="1"/>
        <v>40.849999999999994</v>
      </c>
      <c r="M33" s="104">
        <f t="shared" si="2"/>
        <v>22.48</v>
      </c>
      <c r="O33" s="59">
        <f t="shared" si="3"/>
        <v>0</v>
      </c>
    </row>
    <row r="34" spans="1:15" ht="13.8" thickBot="1" x14ac:dyDescent="0.3">
      <c r="A34" s="106" t="s">
        <v>673</v>
      </c>
      <c r="B34" s="98"/>
      <c r="C34" s="99"/>
      <c r="D34" s="99"/>
      <c r="E34" s="100">
        <v>100</v>
      </c>
      <c r="F34" s="101"/>
      <c r="G34" s="93" t="s">
        <v>672</v>
      </c>
      <c r="H34" s="91"/>
      <c r="I34" s="92" t="s">
        <v>523</v>
      </c>
      <c r="K34" s="102">
        <f t="shared" si="0"/>
        <v>36.67</v>
      </c>
      <c r="L34" s="103">
        <f t="shared" si="1"/>
        <v>40.849999999999994</v>
      </c>
      <c r="M34" s="104">
        <f t="shared" si="2"/>
        <v>22.48</v>
      </c>
      <c r="O34" s="59">
        <f t="shared" si="3"/>
        <v>0</v>
      </c>
    </row>
    <row r="35" spans="1:15" ht="13.8" thickBot="1" x14ac:dyDescent="0.3">
      <c r="A35" s="106" t="s">
        <v>671</v>
      </c>
      <c r="B35" s="98"/>
      <c r="C35" s="99"/>
      <c r="D35" s="99"/>
      <c r="E35" s="100">
        <v>100</v>
      </c>
      <c r="F35" s="101"/>
      <c r="G35" s="93" t="s">
        <v>524</v>
      </c>
      <c r="H35" s="91"/>
      <c r="I35" s="92" t="s">
        <v>523</v>
      </c>
      <c r="K35" s="102">
        <f t="shared" si="0"/>
        <v>36.67</v>
      </c>
      <c r="L35" s="103">
        <f t="shared" si="1"/>
        <v>40.849999999999994</v>
      </c>
      <c r="M35" s="104">
        <f t="shared" si="2"/>
        <v>22.48</v>
      </c>
      <c r="O35" s="59">
        <f t="shared" si="3"/>
        <v>0</v>
      </c>
    </row>
    <row r="36" spans="1:15" ht="13.8" thickBot="1" x14ac:dyDescent="0.3">
      <c r="A36" s="106" t="s">
        <v>670</v>
      </c>
      <c r="B36" s="98">
        <v>100</v>
      </c>
      <c r="C36" s="99"/>
      <c r="D36" s="99"/>
      <c r="E36" s="100"/>
      <c r="F36" s="101">
        <v>401932</v>
      </c>
      <c r="G36" s="93" t="s">
        <v>593</v>
      </c>
      <c r="H36" s="91"/>
      <c r="I36" s="92" t="s">
        <v>523</v>
      </c>
      <c r="K36" s="102">
        <f t="shared" si="0"/>
        <v>0</v>
      </c>
      <c r="L36" s="103">
        <f t="shared" si="1"/>
        <v>0</v>
      </c>
      <c r="M36" s="104">
        <f t="shared" si="2"/>
        <v>0</v>
      </c>
      <c r="O36" s="59">
        <f t="shared" si="3"/>
        <v>0</v>
      </c>
    </row>
    <row r="37" spans="1:15" ht="13.8" thickBot="1" x14ac:dyDescent="0.3">
      <c r="A37" s="106" t="s">
        <v>669</v>
      </c>
      <c r="B37" s="98">
        <v>100</v>
      </c>
      <c r="C37" s="99"/>
      <c r="D37" s="99"/>
      <c r="E37" s="100"/>
      <c r="F37" s="101"/>
      <c r="G37" s="93" t="s">
        <v>553</v>
      </c>
      <c r="H37" s="91"/>
      <c r="I37" s="92" t="s">
        <v>523</v>
      </c>
      <c r="K37" s="102">
        <f t="shared" si="0"/>
        <v>0</v>
      </c>
      <c r="L37" s="103">
        <f t="shared" si="1"/>
        <v>0</v>
      </c>
      <c r="M37" s="104">
        <f t="shared" si="2"/>
        <v>0</v>
      </c>
      <c r="O37" s="59">
        <f t="shared" si="3"/>
        <v>0</v>
      </c>
    </row>
    <row r="38" spans="1:15" ht="13.8" thickBot="1" x14ac:dyDescent="0.3">
      <c r="A38" s="106" t="s">
        <v>668</v>
      </c>
      <c r="B38" s="98"/>
      <c r="C38" s="99"/>
      <c r="D38" s="99"/>
      <c r="E38" s="100">
        <v>100</v>
      </c>
      <c r="F38" s="101" t="s">
        <v>666</v>
      </c>
      <c r="G38" s="93" t="s">
        <v>667</v>
      </c>
      <c r="H38" s="91"/>
      <c r="I38" s="92" t="s">
        <v>523</v>
      </c>
      <c r="K38" s="102">
        <f t="shared" si="0"/>
        <v>36.67</v>
      </c>
      <c r="L38" s="103">
        <f t="shared" si="1"/>
        <v>40.849999999999994</v>
      </c>
      <c r="M38" s="104">
        <f t="shared" si="2"/>
        <v>22.48</v>
      </c>
      <c r="O38" s="59">
        <f t="shared" si="3"/>
        <v>0</v>
      </c>
    </row>
    <row r="39" spans="1:15" ht="13.8" thickBot="1" x14ac:dyDescent="0.3">
      <c r="A39" s="106" t="s">
        <v>665</v>
      </c>
      <c r="B39" s="98"/>
      <c r="C39" s="99"/>
      <c r="D39" s="99">
        <v>100</v>
      </c>
      <c r="E39" s="100"/>
      <c r="F39" s="101"/>
      <c r="G39" s="93" t="s">
        <v>570</v>
      </c>
      <c r="H39" s="91"/>
      <c r="I39" s="92" t="s">
        <v>523</v>
      </c>
      <c r="K39" s="102">
        <f t="shared" si="0"/>
        <v>0</v>
      </c>
      <c r="L39" s="103">
        <f t="shared" si="1"/>
        <v>0</v>
      </c>
      <c r="M39" s="104">
        <f t="shared" si="2"/>
        <v>0</v>
      </c>
      <c r="O39" s="59">
        <f t="shared" si="3"/>
        <v>0</v>
      </c>
    </row>
    <row r="40" spans="1:15" ht="13.8" thickBot="1" x14ac:dyDescent="0.3">
      <c r="A40" s="106" t="s">
        <v>664</v>
      </c>
      <c r="B40" s="98">
        <v>42</v>
      </c>
      <c r="C40" s="99">
        <v>10.82</v>
      </c>
      <c r="D40" s="99">
        <v>10.92</v>
      </c>
      <c r="E40" s="100">
        <v>36.26</v>
      </c>
      <c r="F40" s="101">
        <v>401903</v>
      </c>
      <c r="G40" s="93" t="s">
        <v>529</v>
      </c>
      <c r="H40" s="91"/>
      <c r="I40" s="92" t="s">
        <v>523</v>
      </c>
      <c r="K40" s="102">
        <f t="shared" si="0"/>
        <v>13.296542000000001</v>
      </c>
      <c r="L40" s="103">
        <f t="shared" si="1"/>
        <v>14.812209999999999</v>
      </c>
      <c r="M40" s="104">
        <f t="shared" si="2"/>
        <v>8.1512479999999989</v>
      </c>
      <c r="O40" s="59">
        <f t="shared" si="3"/>
        <v>0</v>
      </c>
    </row>
    <row r="41" spans="1:15" ht="13.8" thickBot="1" x14ac:dyDescent="0.3">
      <c r="A41" s="106" t="s">
        <v>663</v>
      </c>
      <c r="B41" s="98">
        <v>42</v>
      </c>
      <c r="C41" s="99">
        <v>10.82</v>
      </c>
      <c r="D41" s="99">
        <v>10.92</v>
      </c>
      <c r="E41" s="100">
        <v>36.26</v>
      </c>
      <c r="F41" s="101">
        <v>401921</v>
      </c>
      <c r="G41" s="93" t="s">
        <v>564</v>
      </c>
      <c r="H41" s="91">
        <v>107001</v>
      </c>
      <c r="I41" s="92" t="s">
        <v>523</v>
      </c>
      <c r="K41" s="102">
        <f t="shared" si="0"/>
        <v>13.296542000000001</v>
      </c>
      <c r="L41" s="103">
        <f t="shared" si="1"/>
        <v>14.812209999999999</v>
      </c>
      <c r="M41" s="104">
        <f t="shared" si="2"/>
        <v>8.1512479999999989</v>
      </c>
      <c r="O41" s="59">
        <f t="shared" si="3"/>
        <v>0</v>
      </c>
    </row>
    <row r="42" spans="1:15" ht="13.8" thickBot="1" x14ac:dyDescent="0.3">
      <c r="A42" s="106" t="s">
        <v>662</v>
      </c>
      <c r="B42" s="98">
        <v>100</v>
      </c>
      <c r="C42" s="99"/>
      <c r="D42" s="99"/>
      <c r="E42" s="100"/>
      <c r="F42" s="101">
        <v>401932</v>
      </c>
      <c r="G42" s="93" t="s">
        <v>593</v>
      </c>
      <c r="H42" s="91"/>
      <c r="I42" s="92" t="s">
        <v>523</v>
      </c>
      <c r="K42" s="102">
        <f t="shared" si="0"/>
        <v>0</v>
      </c>
      <c r="L42" s="103">
        <f t="shared" si="1"/>
        <v>0</v>
      </c>
      <c r="M42" s="104">
        <f t="shared" si="2"/>
        <v>0</v>
      </c>
      <c r="O42" s="59">
        <f t="shared" si="3"/>
        <v>0</v>
      </c>
    </row>
    <row r="43" spans="1:15" ht="13.8" thickBot="1" x14ac:dyDescent="0.3">
      <c r="A43" s="106" t="s">
        <v>661</v>
      </c>
      <c r="B43" s="98"/>
      <c r="C43" s="99"/>
      <c r="D43" s="99"/>
      <c r="E43" s="100">
        <v>100</v>
      </c>
      <c r="F43" s="101"/>
      <c r="G43" s="93" t="s">
        <v>524</v>
      </c>
      <c r="H43" s="91"/>
      <c r="I43" s="92" t="s">
        <v>523</v>
      </c>
      <c r="K43" s="102">
        <f t="shared" si="0"/>
        <v>36.67</v>
      </c>
      <c r="L43" s="103">
        <f t="shared" si="1"/>
        <v>40.849999999999994</v>
      </c>
      <c r="M43" s="104">
        <f t="shared" si="2"/>
        <v>22.48</v>
      </c>
      <c r="O43" s="59">
        <f t="shared" si="3"/>
        <v>0</v>
      </c>
    </row>
    <row r="44" spans="1:15" ht="13.8" thickBot="1" x14ac:dyDescent="0.3">
      <c r="A44" s="106" t="s">
        <v>660</v>
      </c>
      <c r="B44" s="98">
        <v>42</v>
      </c>
      <c r="C44" s="99">
        <v>10.82</v>
      </c>
      <c r="D44" s="99">
        <v>10.92</v>
      </c>
      <c r="E44" s="100">
        <v>36.26</v>
      </c>
      <c r="F44" s="101">
        <v>401903</v>
      </c>
      <c r="G44" s="93" t="s">
        <v>529</v>
      </c>
      <c r="H44" s="91"/>
      <c r="I44" s="92" t="s">
        <v>523</v>
      </c>
      <c r="K44" s="102">
        <f t="shared" si="0"/>
        <v>13.296542000000001</v>
      </c>
      <c r="L44" s="103">
        <f t="shared" si="1"/>
        <v>14.812209999999999</v>
      </c>
      <c r="M44" s="104">
        <f t="shared" si="2"/>
        <v>8.1512479999999989</v>
      </c>
      <c r="O44" s="59">
        <f t="shared" si="3"/>
        <v>0</v>
      </c>
    </row>
    <row r="45" spans="1:15" ht="13.8" thickBot="1" x14ac:dyDescent="0.3">
      <c r="A45" s="106" t="s">
        <v>798</v>
      </c>
      <c r="B45" s="98"/>
      <c r="C45" s="99"/>
      <c r="D45" s="99"/>
      <c r="E45" s="100">
        <v>100</v>
      </c>
      <c r="F45" s="101"/>
      <c r="G45" s="93" t="s">
        <v>524</v>
      </c>
      <c r="H45" s="91"/>
      <c r="I45" s="92" t="s">
        <v>523</v>
      </c>
      <c r="K45" s="102">
        <f t="shared" si="0"/>
        <v>36.67</v>
      </c>
      <c r="L45" s="103">
        <f t="shared" si="1"/>
        <v>40.849999999999994</v>
      </c>
      <c r="M45" s="104">
        <f t="shared" si="2"/>
        <v>22.48</v>
      </c>
      <c r="O45" s="59">
        <f t="shared" si="3"/>
        <v>0</v>
      </c>
    </row>
    <row r="46" spans="1:15" ht="13.8" thickBot="1" x14ac:dyDescent="0.3">
      <c r="A46" s="106" t="s">
        <v>659</v>
      </c>
      <c r="B46" s="98">
        <v>100</v>
      </c>
      <c r="C46" s="99"/>
      <c r="D46" s="99"/>
      <c r="E46" s="100"/>
      <c r="F46" s="101"/>
      <c r="G46" s="93" t="s">
        <v>553</v>
      </c>
      <c r="H46" s="91"/>
      <c r="I46" s="92" t="s">
        <v>523</v>
      </c>
      <c r="K46" s="102">
        <f t="shared" si="0"/>
        <v>0</v>
      </c>
      <c r="L46" s="103">
        <f t="shared" si="1"/>
        <v>0</v>
      </c>
      <c r="M46" s="104">
        <f t="shared" si="2"/>
        <v>0</v>
      </c>
      <c r="O46" s="59">
        <f t="shared" si="3"/>
        <v>0</v>
      </c>
    </row>
    <row r="47" spans="1:15" ht="13.8" thickBot="1" x14ac:dyDescent="0.3">
      <c r="A47" s="106" t="s">
        <v>658</v>
      </c>
      <c r="B47" s="98">
        <v>42</v>
      </c>
      <c r="C47" s="99">
        <v>10.82</v>
      </c>
      <c r="D47" s="99">
        <v>10.92</v>
      </c>
      <c r="E47" s="100">
        <v>36.26</v>
      </c>
      <c r="F47" s="101">
        <v>401903</v>
      </c>
      <c r="G47" s="93" t="s">
        <v>529</v>
      </c>
      <c r="H47" s="91"/>
      <c r="I47" s="92" t="s">
        <v>523</v>
      </c>
      <c r="K47" s="102">
        <f t="shared" si="0"/>
        <v>13.296542000000001</v>
      </c>
      <c r="L47" s="103">
        <f t="shared" si="1"/>
        <v>14.812209999999999</v>
      </c>
      <c r="M47" s="104">
        <f t="shared" si="2"/>
        <v>8.1512479999999989</v>
      </c>
      <c r="O47" s="59">
        <f t="shared" si="3"/>
        <v>0</v>
      </c>
    </row>
    <row r="48" spans="1:15" ht="13.8" thickBot="1" x14ac:dyDescent="0.3">
      <c r="A48" s="106" t="s">
        <v>719</v>
      </c>
      <c r="B48" s="98">
        <v>42</v>
      </c>
      <c r="C48" s="99">
        <v>10.82</v>
      </c>
      <c r="D48" s="99">
        <v>10.92</v>
      </c>
      <c r="E48" s="100">
        <v>36.26</v>
      </c>
      <c r="F48" s="101">
        <v>401921</v>
      </c>
      <c r="G48" s="93" t="s">
        <v>564</v>
      </c>
      <c r="H48" s="91">
        <v>107001</v>
      </c>
      <c r="I48" s="92" t="s">
        <v>542</v>
      </c>
      <c r="K48" s="102">
        <f t="shared" si="0"/>
        <v>13.296542000000001</v>
      </c>
      <c r="L48" s="103">
        <f t="shared" si="1"/>
        <v>14.812209999999999</v>
      </c>
      <c r="M48" s="104">
        <f t="shared" si="2"/>
        <v>8.1512479999999989</v>
      </c>
      <c r="O48" s="59">
        <f t="shared" si="3"/>
        <v>0</v>
      </c>
    </row>
    <row r="49" spans="1:15" ht="13.8" thickBot="1" x14ac:dyDescent="0.3">
      <c r="A49" s="106" t="s">
        <v>657</v>
      </c>
      <c r="B49" s="98">
        <v>42</v>
      </c>
      <c r="C49" s="99">
        <v>10.82</v>
      </c>
      <c r="D49" s="99">
        <v>10.92</v>
      </c>
      <c r="E49" s="100">
        <v>36.26</v>
      </c>
      <c r="F49" s="101">
        <v>401903</v>
      </c>
      <c r="G49" s="93" t="s">
        <v>529</v>
      </c>
      <c r="H49" s="91"/>
      <c r="I49" s="92" t="s">
        <v>523</v>
      </c>
      <c r="K49" s="102">
        <f t="shared" si="0"/>
        <v>13.296542000000001</v>
      </c>
      <c r="L49" s="103">
        <f t="shared" si="1"/>
        <v>14.812209999999999</v>
      </c>
      <c r="M49" s="104">
        <f t="shared" si="2"/>
        <v>8.1512479999999989</v>
      </c>
      <c r="O49" s="59">
        <f t="shared" si="3"/>
        <v>0</v>
      </c>
    </row>
    <row r="50" spans="1:15" ht="13.8" thickBot="1" x14ac:dyDescent="0.3">
      <c r="A50" s="106" t="s">
        <v>656</v>
      </c>
      <c r="B50" s="98"/>
      <c r="C50" s="99"/>
      <c r="D50" s="99"/>
      <c r="E50" s="100">
        <v>100</v>
      </c>
      <c r="F50" s="101" t="s">
        <v>548</v>
      </c>
      <c r="G50" s="93" t="s">
        <v>568</v>
      </c>
      <c r="H50" s="91"/>
      <c r="I50" s="92" t="s">
        <v>542</v>
      </c>
      <c r="K50" s="102">
        <f t="shared" si="0"/>
        <v>36.67</v>
      </c>
      <c r="L50" s="103">
        <f t="shared" si="1"/>
        <v>40.849999999999994</v>
      </c>
      <c r="M50" s="104">
        <f t="shared" si="2"/>
        <v>22.48</v>
      </c>
      <c r="O50" s="59">
        <f t="shared" si="3"/>
        <v>0</v>
      </c>
    </row>
    <row r="51" spans="1:15" ht="13.8" thickBot="1" x14ac:dyDescent="0.3">
      <c r="A51" s="106" t="s">
        <v>655</v>
      </c>
      <c r="B51" s="98">
        <v>42</v>
      </c>
      <c r="C51" s="99">
        <v>10.82</v>
      </c>
      <c r="D51" s="99">
        <v>10.92</v>
      </c>
      <c r="E51" s="100">
        <v>36.26</v>
      </c>
      <c r="F51" s="101">
        <v>401903</v>
      </c>
      <c r="G51" s="93" t="s">
        <v>529</v>
      </c>
      <c r="H51" s="91"/>
      <c r="I51" s="92" t="s">
        <v>523</v>
      </c>
      <c r="K51" s="102">
        <f t="shared" si="0"/>
        <v>13.296542000000001</v>
      </c>
      <c r="L51" s="103">
        <f t="shared" si="1"/>
        <v>14.812209999999999</v>
      </c>
      <c r="M51" s="104">
        <f t="shared" si="2"/>
        <v>8.1512479999999989</v>
      </c>
      <c r="O51" s="59">
        <f t="shared" si="3"/>
        <v>0</v>
      </c>
    </row>
    <row r="52" spans="1:15" ht="13.8" thickBot="1" x14ac:dyDescent="0.3">
      <c r="A52" s="106" t="s">
        <v>654</v>
      </c>
      <c r="B52" s="98">
        <v>42</v>
      </c>
      <c r="C52" s="99">
        <v>10.82</v>
      </c>
      <c r="D52" s="99">
        <v>10.92</v>
      </c>
      <c r="E52" s="100">
        <v>36.26</v>
      </c>
      <c r="F52" s="101">
        <v>401903</v>
      </c>
      <c r="G52" s="93" t="s">
        <v>529</v>
      </c>
      <c r="H52" s="91"/>
      <c r="I52" s="92" t="s">
        <v>523</v>
      </c>
      <c r="K52" s="102">
        <f t="shared" si="0"/>
        <v>13.296542000000001</v>
      </c>
      <c r="L52" s="103">
        <f t="shared" si="1"/>
        <v>14.812209999999999</v>
      </c>
      <c r="M52" s="104">
        <f t="shared" si="2"/>
        <v>8.1512479999999989</v>
      </c>
      <c r="O52" s="59">
        <f t="shared" si="3"/>
        <v>0</v>
      </c>
    </row>
    <row r="53" spans="1:15" ht="13.8" thickBot="1" x14ac:dyDescent="0.3">
      <c r="A53" s="106" t="s">
        <v>653</v>
      </c>
      <c r="B53" s="98">
        <v>42</v>
      </c>
      <c r="C53" s="99">
        <v>10.82</v>
      </c>
      <c r="D53" s="99">
        <v>10.92</v>
      </c>
      <c r="E53" s="100">
        <v>36.26</v>
      </c>
      <c r="F53" s="101">
        <v>401903</v>
      </c>
      <c r="G53" s="93" t="s">
        <v>529</v>
      </c>
      <c r="H53" s="91"/>
      <c r="I53" s="92" t="s">
        <v>523</v>
      </c>
      <c r="K53" s="102">
        <f t="shared" si="0"/>
        <v>13.296542000000001</v>
      </c>
      <c r="L53" s="103">
        <f t="shared" si="1"/>
        <v>14.812209999999999</v>
      </c>
      <c r="M53" s="104">
        <f t="shared" si="2"/>
        <v>8.1512479999999989</v>
      </c>
      <c r="O53" s="59">
        <f t="shared" si="3"/>
        <v>0</v>
      </c>
    </row>
    <row r="54" spans="1:15" ht="13.8" thickBot="1" x14ac:dyDescent="0.3">
      <c r="A54" s="106" t="s">
        <v>652</v>
      </c>
      <c r="B54" s="98"/>
      <c r="C54" s="99"/>
      <c r="D54" s="99"/>
      <c r="E54" s="100">
        <v>100</v>
      </c>
      <c r="F54" s="101" t="s">
        <v>548</v>
      </c>
      <c r="G54" s="93" t="s">
        <v>568</v>
      </c>
      <c r="H54" s="91"/>
      <c r="I54" s="92" t="s">
        <v>542</v>
      </c>
      <c r="K54" s="102">
        <f t="shared" si="0"/>
        <v>36.67</v>
      </c>
      <c r="L54" s="103">
        <f t="shared" si="1"/>
        <v>40.849999999999994</v>
      </c>
      <c r="M54" s="104">
        <f t="shared" si="2"/>
        <v>22.48</v>
      </c>
      <c r="O54" s="59">
        <f t="shared" si="3"/>
        <v>0</v>
      </c>
    </row>
    <row r="55" spans="1:15" ht="13.8" thickBot="1" x14ac:dyDescent="0.3">
      <c r="A55" s="106" t="s">
        <v>651</v>
      </c>
      <c r="B55" s="98"/>
      <c r="C55" s="99"/>
      <c r="D55" s="99"/>
      <c r="E55" s="100">
        <v>100</v>
      </c>
      <c r="F55" s="101" t="s">
        <v>650</v>
      </c>
      <c r="G55" s="93" t="s">
        <v>309</v>
      </c>
      <c r="H55" s="91"/>
      <c r="I55" s="92" t="s">
        <v>542</v>
      </c>
      <c r="K55" s="102">
        <f t="shared" si="0"/>
        <v>36.67</v>
      </c>
      <c r="L55" s="103">
        <f t="shared" si="1"/>
        <v>40.849999999999994</v>
      </c>
      <c r="M55" s="104">
        <f t="shared" si="2"/>
        <v>22.48</v>
      </c>
      <c r="O55" s="59">
        <f t="shared" si="3"/>
        <v>0</v>
      </c>
    </row>
    <row r="56" spans="1:15" ht="13.8" thickBot="1" x14ac:dyDescent="0.3">
      <c r="A56" s="106" t="s">
        <v>649</v>
      </c>
      <c r="B56" s="98">
        <v>42</v>
      </c>
      <c r="C56" s="99">
        <v>10.82</v>
      </c>
      <c r="D56" s="99">
        <v>10.92</v>
      </c>
      <c r="E56" s="100">
        <v>36.26</v>
      </c>
      <c r="F56" s="101">
        <v>401921</v>
      </c>
      <c r="G56" s="93" t="s">
        <v>564</v>
      </c>
      <c r="H56" s="91">
        <v>107001</v>
      </c>
      <c r="I56" s="92" t="s">
        <v>523</v>
      </c>
      <c r="K56" s="102">
        <f t="shared" si="0"/>
        <v>13.296542000000001</v>
      </c>
      <c r="L56" s="103">
        <f t="shared" si="1"/>
        <v>14.812209999999999</v>
      </c>
      <c r="M56" s="104">
        <f t="shared" si="2"/>
        <v>8.1512479999999989</v>
      </c>
      <c r="O56" s="59">
        <f t="shared" si="3"/>
        <v>0</v>
      </c>
    </row>
    <row r="57" spans="1:15" ht="13.8" thickBot="1" x14ac:dyDescent="0.3">
      <c r="A57" s="106" t="s">
        <v>648</v>
      </c>
      <c r="B57" s="98">
        <v>100</v>
      </c>
      <c r="C57" s="99"/>
      <c r="D57" s="99"/>
      <c r="E57" s="100"/>
      <c r="F57" s="101"/>
      <c r="G57" s="93" t="s">
        <v>553</v>
      </c>
      <c r="H57" s="91"/>
      <c r="I57" s="92" t="s">
        <v>523</v>
      </c>
      <c r="K57" s="102">
        <f t="shared" si="0"/>
        <v>0</v>
      </c>
      <c r="L57" s="103">
        <f t="shared" si="1"/>
        <v>0</v>
      </c>
      <c r="M57" s="104">
        <f t="shared" si="2"/>
        <v>0</v>
      </c>
      <c r="O57" s="59">
        <f t="shared" si="3"/>
        <v>0</v>
      </c>
    </row>
    <row r="58" spans="1:15" ht="13.8" thickBot="1" x14ac:dyDescent="0.3">
      <c r="A58" s="106" t="s">
        <v>647</v>
      </c>
      <c r="B58" s="98"/>
      <c r="C58" s="99">
        <v>100</v>
      </c>
      <c r="D58" s="99"/>
      <c r="E58" s="100"/>
      <c r="F58" s="101" t="s">
        <v>538</v>
      </c>
      <c r="G58" s="93" t="s">
        <v>539</v>
      </c>
      <c r="H58" s="91"/>
      <c r="I58" s="92" t="s">
        <v>523</v>
      </c>
      <c r="K58" s="102">
        <f t="shared" si="0"/>
        <v>0</v>
      </c>
      <c r="L58" s="103">
        <f t="shared" si="1"/>
        <v>0</v>
      </c>
      <c r="M58" s="104">
        <f t="shared" si="2"/>
        <v>0</v>
      </c>
      <c r="O58" s="59">
        <f t="shared" si="3"/>
        <v>0</v>
      </c>
    </row>
    <row r="59" spans="1:15" ht="13.8" thickBot="1" x14ac:dyDescent="0.3">
      <c r="A59" s="106" t="s">
        <v>646</v>
      </c>
      <c r="B59" s="98"/>
      <c r="C59" s="99"/>
      <c r="D59" s="99"/>
      <c r="E59" s="100">
        <v>100</v>
      </c>
      <c r="F59" s="101" t="s">
        <v>645</v>
      </c>
      <c r="G59" s="93" t="s">
        <v>78</v>
      </c>
      <c r="H59" s="91"/>
      <c r="I59" s="92" t="s">
        <v>542</v>
      </c>
      <c r="K59" s="102">
        <f t="shared" si="0"/>
        <v>36.67</v>
      </c>
      <c r="L59" s="103">
        <f t="shared" si="1"/>
        <v>40.849999999999994</v>
      </c>
      <c r="M59" s="104">
        <f t="shared" si="2"/>
        <v>22.48</v>
      </c>
      <c r="O59" s="59">
        <f t="shared" si="3"/>
        <v>0</v>
      </c>
    </row>
    <row r="60" spans="1:15" ht="13.8" thickBot="1" x14ac:dyDescent="0.3">
      <c r="A60" s="106" t="s">
        <v>644</v>
      </c>
      <c r="B60" s="98"/>
      <c r="C60" s="99"/>
      <c r="D60" s="99"/>
      <c r="E60" s="100">
        <v>100</v>
      </c>
      <c r="F60" s="101" t="s">
        <v>642</v>
      </c>
      <c r="G60" s="93" t="s">
        <v>643</v>
      </c>
      <c r="H60" s="91"/>
      <c r="I60" s="92" t="s">
        <v>523</v>
      </c>
      <c r="K60" s="102">
        <f t="shared" si="0"/>
        <v>36.67</v>
      </c>
      <c r="L60" s="103">
        <f t="shared" si="1"/>
        <v>40.849999999999994</v>
      </c>
      <c r="M60" s="104">
        <f t="shared" si="2"/>
        <v>22.48</v>
      </c>
      <c r="O60" s="59">
        <f t="shared" si="3"/>
        <v>0</v>
      </c>
    </row>
    <row r="61" spans="1:15" ht="13.8" thickBot="1" x14ac:dyDescent="0.3">
      <c r="A61" s="106" t="s">
        <v>799</v>
      </c>
      <c r="B61" s="98">
        <v>42</v>
      </c>
      <c r="C61" s="99">
        <v>10.82</v>
      </c>
      <c r="D61" s="99">
        <v>10.92</v>
      </c>
      <c r="E61" s="100">
        <v>36.26</v>
      </c>
      <c r="F61" s="101">
        <v>401903</v>
      </c>
      <c r="G61" s="93" t="s">
        <v>529</v>
      </c>
      <c r="H61" s="91"/>
      <c r="I61" s="92" t="s">
        <v>523</v>
      </c>
      <c r="K61" s="102">
        <f t="shared" si="0"/>
        <v>13.296542000000001</v>
      </c>
      <c r="L61" s="103">
        <f t="shared" si="1"/>
        <v>14.812209999999999</v>
      </c>
      <c r="M61" s="104">
        <f t="shared" si="2"/>
        <v>8.1512479999999989</v>
      </c>
      <c r="O61" s="59">
        <f t="shared" si="3"/>
        <v>0</v>
      </c>
    </row>
    <row r="62" spans="1:15" ht="13.8" thickBot="1" x14ac:dyDescent="0.3">
      <c r="A62" s="106" t="s">
        <v>641</v>
      </c>
      <c r="B62" s="98"/>
      <c r="C62" s="99"/>
      <c r="D62" s="99"/>
      <c r="E62" s="100">
        <v>100</v>
      </c>
      <c r="F62" s="101"/>
      <c r="G62" s="93" t="s">
        <v>524</v>
      </c>
      <c r="H62" s="91"/>
      <c r="I62" s="92" t="s">
        <v>523</v>
      </c>
      <c r="K62" s="102">
        <f t="shared" si="0"/>
        <v>36.67</v>
      </c>
      <c r="L62" s="103">
        <f t="shared" si="1"/>
        <v>40.849999999999994</v>
      </c>
      <c r="M62" s="104">
        <f t="shared" si="2"/>
        <v>22.48</v>
      </c>
      <c r="O62" s="59">
        <f t="shared" si="3"/>
        <v>0</v>
      </c>
    </row>
    <row r="63" spans="1:15" ht="13.8" thickBot="1" x14ac:dyDescent="0.3">
      <c r="A63" s="106" t="s">
        <v>640</v>
      </c>
      <c r="B63" s="98"/>
      <c r="C63" s="99"/>
      <c r="D63" s="99"/>
      <c r="E63" s="100">
        <v>100</v>
      </c>
      <c r="F63" s="101" t="s">
        <v>638</v>
      </c>
      <c r="G63" s="93" t="s">
        <v>639</v>
      </c>
      <c r="H63" s="91"/>
      <c r="I63" s="92" t="s">
        <v>523</v>
      </c>
      <c r="K63" s="102">
        <f t="shared" si="0"/>
        <v>36.67</v>
      </c>
      <c r="L63" s="103">
        <f t="shared" si="1"/>
        <v>40.849999999999994</v>
      </c>
      <c r="M63" s="104">
        <f t="shared" si="2"/>
        <v>22.48</v>
      </c>
      <c r="O63" s="59">
        <f t="shared" si="3"/>
        <v>0</v>
      </c>
    </row>
    <row r="64" spans="1:15" ht="13.8" thickBot="1" x14ac:dyDescent="0.3">
      <c r="A64" s="106" t="s">
        <v>637</v>
      </c>
      <c r="B64" s="98">
        <v>42</v>
      </c>
      <c r="C64" s="99">
        <v>10.82</v>
      </c>
      <c r="D64" s="99">
        <v>10.92</v>
      </c>
      <c r="E64" s="100">
        <v>36.26</v>
      </c>
      <c r="F64" s="101" t="s">
        <v>617</v>
      </c>
      <c r="G64" s="93" t="s">
        <v>568</v>
      </c>
      <c r="H64" s="91"/>
      <c r="I64" s="92" t="s">
        <v>523</v>
      </c>
      <c r="K64" s="102">
        <f t="shared" si="0"/>
        <v>13.296542000000001</v>
      </c>
      <c r="L64" s="103">
        <f t="shared" si="1"/>
        <v>14.812209999999999</v>
      </c>
      <c r="M64" s="104">
        <f t="shared" si="2"/>
        <v>8.1512479999999989</v>
      </c>
      <c r="O64" s="59">
        <f t="shared" si="3"/>
        <v>0</v>
      </c>
    </row>
    <row r="65" spans="1:15" ht="13.8" thickBot="1" x14ac:dyDescent="0.3">
      <c r="A65" s="106" t="s">
        <v>636</v>
      </c>
      <c r="B65" s="98"/>
      <c r="C65" s="99"/>
      <c r="D65" s="99"/>
      <c r="E65" s="100">
        <v>100</v>
      </c>
      <c r="F65" s="101"/>
      <c r="G65" s="93" t="s">
        <v>524</v>
      </c>
      <c r="H65" s="91"/>
      <c r="I65" s="92" t="s">
        <v>523</v>
      </c>
      <c r="K65" s="102">
        <f t="shared" si="0"/>
        <v>36.67</v>
      </c>
      <c r="L65" s="103">
        <f t="shared" si="1"/>
        <v>40.849999999999994</v>
      </c>
      <c r="M65" s="104">
        <f t="shared" si="2"/>
        <v>22.48</v>
      </c>
      <c r="O65" s="59">
        <f t="shared" si="3"/>
        <v>0</v>
      </c>
    </row>
    <row r="66" spans="1:15" ht="13.8" thickBot="1" x14ac:dyDescent="0.3">
      <c r="A66" s="106" t="s">
        <v>635</v>
      </c>
      <c r="B66" s="98">
        <v>42</v>
      </c>
      <c r="C66" s="99">
        <v>10.82</v>
      </c>
      <c r="D66" s="99">
        <v>10.92</v>
      </c>
      <c r="E66" s="100">
        <v>36.26</v>
      </c>
      <c r="F66" s="101">
        <v>401903</v>
      </c>
      <c r="G66" s="93" t="s">
        <v>529</v>
      </c>
      <c r="H66" s="91"/>
      <c r="I66" s="92" t="s">
        <v>523</v>
      </c>
      <c r="K66" s="102">
        <f t="shared" si="0"/>
        <v>13.296542000000001</v>
      </c>
      <c r="L66" s="103">
        <f t="shared" si="1"/>
        <v>14.812209999999999</v>
      </c>
      <c r="M66" s="104">
        <f t="shared" si="2"/>
        <v>8.1512479999999989</v>
      </c>
      <c r="O66" s="59">
        <f t="shared" si="3"/>
        <v>0</v>
      </c>
    </row>
    <row r="67" spans="1:15" ht="13.8" thickBot="1" x14ac:dyDescent="0.3">
      <c r="A67" s="106" t="s">
        <v>634</v>
      </c>
      <c r="B67" s="98">
        <v>42</v>
      </c>
      <c r="C67" s="99">
        <v>10.82</v>
      </c>
      <c r="D67" s="99">
        <v>10.92</v>
      </c>
      <c r="E67" s="100">
        <v>36.26</v>
      </c>
      <c r="F67" s="101">
        <v>401925</v>
      </c>
      <c r="G67" s="93" t="s">
        <v>236</v>
      </c>
      <c r="H67" s="91"/>
      <c r="I67" s="92" t="s">
        <v>542</v>
      </c>
      <c r="K67" s="102">
        <f t="shared" ref="K67:K119" si="4">$E67*$K$2</f>
        <v>13.296542000000001</v>
      </c>
      <c r="L67" s="103">
        <f t="shared" ref="L67:L119" si="5">$E67*$L$2</f>
        <v>14.812209999999999</v>
      </c>
      <c r="M67" s="104">
        <f t="shared" ref="M67:M119" si="6">$M$2*$E67</f>
        <v>8.1512479999999989</v>
      </c>
      <c r="O67" s="59">
        <f t="shared" ref="O67:O119" si="7">E67-K67-L67-M67</f>
        <v>0</v>
      </c>
    </row>
    <row r="68" spans="1:15" ht="13.8" thickBot="1" x14ac:dyDescent="0.3">
      <c r="A68" s="106" t="s">
        <v>633</v>
      </c>
      <c r="B68" s="98"/>
      <c r="C68" s="99"/>
      <c r="D68" s="99"/>
      <c r="E68" s="100">
        <v>100</v>
      </c>
      <c r="F68" s="101"/>
      <c r="G68" s="93" t="s">
        <v>524</v>
      </c>
      <c r="H68" s="91"/>
      <c r="I68" s="92" t="s">
        <v>523</v>
      </c>
      <c r="K68" s="102">
        <f t="shared" si="4"/>
        <v>36.67</v>
      </c>
      <c r="L68" s="103">
        <f t="shared" si="5"/>
        <v>40.849999999999994</v>
      </c>
      <c r="M68" s="104">
        <f t="shared" si="6"/>
        <v>22.48</v>
      </c>
      <c r="O68" s="59">
        <f t="shared" si="7"/>
        <v>0</v>
      </c>
    </row>
    <row r="69" spans="1:15" ht="13.8" thickBot="1" x14ac:dyDescent="0.3">
      <c r="A69" s="106" t="s">
        <v>632</v>
      </c>
      <c r="B69" s="98">
        <v>34</v>
      </c>
      <c r="C69" s="99">
        <v>33</v>
      </c>
      <c r="D69" s="99">
        <v>33</v>
      </c>
      <c r="E69" s="100"/>
      <c r="F69" s="101" t="s">
        <v>630</v>
      </c>
      <c r="G69" s="93" t="s">
        <v>631</v>
      </c>
      <c r="H69" s="91"/>
      <c r="I69" s="92" t="s">
        <v>542</v>
      </c>
      <c r="K69" s="102">
        <f t="shared" si="4"/>
        <v>0</v>
      </c>
      <c r="L69" s="103">
        <f t="shared" si="5"/>
        <v>0</v>
      </c>
      <c r="M69" s="104">
        <f t="shared" si="6"/>
        <v>0</v>
      </c>
      <c r="O69" s="59">
        <f t="shared" si="7"/>
        <v>0</v>
      </c>
    </row>
    <row r="70" spans="1:15" ht="13.8" thickBot="1" x14ac:dyDescent="0.3">
      <c r="A70" s="106" t="s">
        <v>629</v>
      </c>
      <c r="B70" s="98">
        <v>42</v>
      </c>
      <c r="C70" s="99">
        <v>10.82</v>
      </c>
      <c r="D70" s="99">
        <v>10.92</v>
      </c>
      <c r="E70" s="100">
        <v>36.26</v>
      </c>
      <c r="F70" s="101">
        <v>163001</v>
      </c>
      <c r="G70" s="93" t="s">
        <v>578</v>
      </c>
      <c r="H70" s="91"/>
      <c r="I70" s="92" t="s">
        <v>523</v>
      </c>
      <c r="K70" s="102">
        <f t="shared" si="4"/>
        <v>13.296542000000001</v>
      </c>
      <c r="L70" s="103">
        <f t="shared" si="5"/>
        <v>14.812209999999999</v>
      </c>
      <c r="M70" s="104">
        <f t="shared" si="6"/>
        <v>8.1512479999999989</v>
      </c>
      <c r="O70" s="59">
        <f t="shared" si="7"/>
        <v>0</v>
      </c>
    </row>
    <row r="71" spans="1:15" ht="13.8" thickBot="1" x14ac:dyDescent="0.3">
      <c r="A71" s="106" t="s">
        <v>628</v>
      </c>
      <c r="B71" s="98">
        <v>100</v>
      </c>
      <c r="C71" s="99"/>
      <c r="D71" s="99"/>
      <c r="E71" s="100"/>
      <c r="F71" s="101"/>
      <c r="G71" s="93" t="s">
        <v>553</v>
      </c>
      <c r="H71" s="91"/>
      <c r="I71" s="92" t="s">
        <v>523</v>
      </c>
      <c r="K71" s="102">
        <f t="shared" si="4"/>
        <v>0</v>
      </c>
      <c r="L71" s="103">
        <f t="shared" si="5"/>
        <v>0</v>
      </c>
      <c r="M71" s="104">
        <f t="shared" si="6"/>
        <v>0</v>
      </c>
      <c r="O71" s="59">
        <f t="shared" si="7"/>
        <v>0</v>
      </c>
    </row>
    <row r="72" spans="1:15" ht="13.8" thickBot="1" x14ac:dyDescent="0.3">
      <c r="A72" s="106" t="s">
        <v>627</v>
      </c>
      <c r="B72" s="98">
        <v>42</v>
      </c>
      <c r="C72" s="99">
        <v>10.82</v>
      </c>
      <c r="D72" s="99">
        <v>10.92</v>
      </c>
      <c r="E72" s="100">
        <v>36.26</v>
      </c>
      <c r="F72" s="101">
        <v>401903</v>
      </c>
      <c r="G72" s="93" t="s">
        <v>529</v>
      </c>
      <c r="H72" s="91"/>
      <c r="I72" s="92" t="s">
        <v>542</v>
      </c>
      <c r="K72" s="102">
        <f t="shared" si="4"/>
        <v>13.296542000000001</v>
      </c>
      <c r="L72" s="103">
        <f t="shared" si="5"/>
        <v>14.812209999999999</v>
      </c>
      <c r="M72" s="104">
        <f t="shared" si="6"/>
        <v>8.1512479999999989</v>
      </c>
      <c r="O72" s="59">
        <f t="shared" si="7"/>
        <v>0</v>
      </c>
    </row>
    <row r="73" spans="1:15" ht="13.8" thickBot="1" x14ac:dyDescent="0.3">
      <c r="A73" s="106" t="s">
        <v>625</v>
      </c>
      <c r="B73" s="98">
        <v>42</v>
      </c>
      <c r="C73" s="99">
        <v>10.82</v>
      </c>
      <c r="D73" s="99">
        <v>10.92</v>
      </c>
      <c r="E73" s="100">
        <v>36.26</v>
      </c>
      <c r="F73" s="101"/>
      <c r="G73" s="93" t="s">
        <v>549</v>
      </c>
      <c r="H73" s="91"/>
      <c r="I73" s="92" t="s">
        <v>523</v>
      </c>
      <c r="K73" s="102">
        <f t="shared" si="4"/>
        <v>13.296542000000001</v>
      </c>
      <c r="L73" s="103">
        <f t="shared" si="5"/>
        <v>14.812209999999999</v>
      </c>
      <c r="M73" s="104">
        <f t="shared" si="6"/>
        <v>8.1512479999999989</v>
      </c>
      <c r="O73" s="59">
        <f t="shared" si="7"/>
        <v>0</v>
      </c>
    </row>
    <row r="74" spans="1:15" ht="13.8" thickBot="1" x14ac:dyDescent="0.3">
      <c r="A74" s="106" t="s">
        <v>624</v>
      </c>
      <c r="B74" s="98">
        <v>42</v>
      </c>
      <c r="C74" s="99">
        <v>10.82</v>
      </c>
      <c r="D74" s="99">
        <v>10.92</v>
      </c>
      <c r="E74" s="100">
        <v>36.26</v>
      </c>
      <c r="F74" s="101">
        <v>401903</v>
      </c>
      <c r="G74" s="93" t="s">
        <v>529</v>
      </c>
      <c r="H74" s="91"/>
      <c r="I74" s="92" t="s">
        <v>523</v>
      </c>
      <c r="K74" s="102">
        <f t="shared" si="4"/>
        <v>13.296542000000001</v>
      </c>
      <c r="L74" s="103">
        <f t="shared" si="5"/>
        <v>14.812209999999999</v>
      </c>
      <c r="M74" s="104">
        <f t="shared" si="6"/>
        <v>8.1512479999999989</v>
      </c>
      <c r="O74" s="59">
        <f t="shared" si="7"/>
        <v>0</v>
      </c>
    </row>
    <row r="75" spans="1:15" ht="13.8" thickBot="1" x14ac:dyDescent="0.3">
      <c r="A75" s="106" t="s">
        <v>623</v>
      </c>
      <c r="B75" s="98">
        <v>42</v>
      </c>
      <c r="C75" s="99">
        <v>10.82</v>
      </c>
      <c r="D75" s="99">
        <v>10.92</v>
      </c>
      <c r="E75" s="100">
        <v>36.26</v>
      </c>
      <c r="F75" s="101">
        <v>401903</v>
      </c>
      <c r="G75" s="93" t="s">
        <v>529</v>
      </c>
      <c r="H75" s="91"/>
      <c r="I75" s="92" t="s">
        <v>523</v>
      </c>
      <c r="K75" s="102">
        <f t="shared" si="4"/>
        <v>13.296542000000001</v>
      </c>
      <c r="L75" s="103">
        <f t="shared" si="5"/>
        <v>14.812209999999999</v>
      </c>
      <c r="M75" s="104">
        <f t="shared" si="6"/>
        <v>8.1512479999999989</v>
      </c>
      <c r="O75" s="59">
        <f t="shared" si="7"/>
        <v>0</v>
      </c>
    </row>
    <row r="76" spans="1:15" ht="13.8" thickBot="1" x14ac:dyDescent="0.3">
      <c r="A76" s="106" t="s">
        <v>622</v>
      </c>
      <c r="B76" s="98"/>
      <c r="C76" s="99"/>
      <c r="D76" s="99"/>
      <c r="E76" s="100">
        <v>100</v>
      </c>
      <c r="F76" s="101"/>
      <c r="G76" s="93" t="s">
        <v>524</v>
      </c>
      <c r="H76" s="91"/>
      <c r="I76" s="92" t="s">
        <v>523</v>
      </c>
      <c r="K76" s="102">
        <f t="shared" si="4"/>
        <v>36.67</v>
      </c>
      <c r="L76" s="103">
        <f t="shared" si="5"/>
        <v>40.849999999999994</v>
      </c>
      <c r="M76" s="104">
        <f t="shared" si="6"/>
        <v>22.48</v>
      </c>
      <c r="O76" s="59">
        <f t="shared" si="7"/>
        <v>0</v>
      </c>
    </row>
    <row r="77" spans="1:15" ht="13.8" thickBot="1" x14ac:dyDescent="0.3">
      <c r="A77" s="106" t="s">
        <v>621</v>
      </c>
      <c r="B77" s="98">
        <v>42</v>
      </c>
      <c r="C77" s="99">
        <v>10.82</v>
      </c>
      <c r="D77" s="99">
        <v>10.92</v>
      </c>
      <c r="E77" s="100">
        <v>36.26</v>
      </c>
      <c r="F77" s="101"/>
      <c r="G77" s="93" t="s">
        <v>529</v>
      </c>
      <c r="H77" s="91"/>
      <c r="I77" s="92" t="s">
        <v>523</v>
      </c>
      <c r="K77" s="102">
        <f t="shared" si="4"/>
        <v>13.296542000000001</v>
      </c>
      <c r="L77" s="103">
        <f t="shared" si="5"/>
        <v>14.812209999999999</v>
      </c>
      <c r="M77" s="104">
        <f t="shared" si="6"/>
        <v>8.1512479999999989</v>
      </c>
      <c r="O77" s="59">
        <f t="shared" si="7"/>
        <v>0</v>
      </c>
    </row>
    <row r="78" spans="1:15" ht="13.8" thickBot="1" x14ac:dyDescent="0.3">
      <c r="A78" s="106" t="s">
        <v>619</v>
      </c>
      <c r="B78" s="98"/>
      <c r="C78" s="99"/>
      <c r="D78" s="99">
        <v>100</v>
      </c>
      <c r="E78" s="100"/>
      <c r="F78" s="101"/>
      <c r="G78" s="93" t="s">
        <v>570</v>
      </c>
      <c r="H78" s="91"/>
      <c r="I78" s="92" t="s">
        <v>523</v>
      </c>
      <c r="K78" s="102">
        <f t="shared" si="4"/>
        <v>0</v>
      </c>
      <c r="L78" s="103">
        <f t="shared" si="5"/>
        <v>0</v>
      </c>
      <c r="M78" s="104">
        <f t="shared" si="6"/>
        <v>0</v>
      </c>
      <c r="O78" s="59">
        <f t="shared" si="7"/>
        <v>0</v>
      </c>
    </row>
    <row r="79" spans="1:15" ht="13.8" thickBot="1" x14ac:dyDescent="0.3">
      <c r="A79" s="106" t="s">
        <v>618</v>
      </c>
      <c r="B79" s="98">
        <v>42</v>
      </c>
      <c r="C79" s="99">
        <v>10.82</v>
      </c>
      <c r="D79" s="99">
        <v>10.92</v>
      </c>
      <c r="E79" s="100">
        <v>36.26</v>
      </c>
      <c r="F79" s="101" t="s">
        <v>617</v>
      </c>
      <c r="G79" s="93" t="s">
        <v>568</v>
      </c>
      <c r="H79" s="91"/>
      <c r="I79" s="92" t="s">
        <v>523</v>
      </c>
      <c r="K79" s="102">
        <f t="shared" si="4"/>
        <v>13.296542000000001</v>
      </c>
      <c r="L79" s="103">
        <f t="shared" si="5"/>
        <v>14.812209999999999</v>
      </c>
      <c r="M79" s="104">
        <f t="shared" si="6"/>
        <v>8.1512479999999989</v>
      </c>
      <c r="O79" s="59">
        <f t="shared" si="7"/>
        <v>0</v>
      </c>
    </row>
    <row r="80" spans="1:15" ht="13.8" thickBot="1" x14ac:dyDescent="0.3">
      <c r="A80" s="106" t="s">
        <v>616</v>
      </c>
      <c r="B80" s="98">
        <v>42</v>
      </c>
      <c r="C80" s="99">
        <v>10.82</v>
      </c>
      <c r="D80" s="99">
        <v>10.92</v>
      </c>
      <c r="E80" s="100">
        <v>36.26</v>
      </c>
      <c r="F80" s="101">
        <v>401921</v>
      </c>
      <c r="G80" s="93" t="s">
        <v>564</v>
      </c>
      <c r="H80" s="91">
        <v>107001</v>
      </c>
      <c r="I80" s="92" t="s">
        <v>523</v>
      </c>
      <c r="K80" s="102">
        <f t="shared" si="4"/>
        <v>13.296542000000001</v>
      </c>
      <c r="L80" s="103">
        <f t="shared" si="5"/>
        <v>14.812209999999999</v>
      </c>
      <c r="M80" s="104">
        <f t="shared" si="6"/>
        <v>8.1512479999999989</v>
      </c>
      <c r="O80" s="59">
        <f t="shared" si="7"/>
        <v>0</v>
      </c>
    </row>
    <row r="81" spans="1:15" ht="13.8" thickBot="1" x14ac:dyDescent="0.3">
      <c r="A81" s="106" t="s">
        <v>615</v>
      </c>
      <c r="B81" s="98"/>
      <c r="C81" s="99"/>
      <c r="D81" s="99"/>
      <c r="E81" s="100">
        <v>100</v>
      </c>
      <c r="F81" s="101">
        <v>401903</v>
      </c>
      <c r="G81" s="93" t="s">
        <v>529</v>
      </c>
      <c r="H81" s="91"/>
      <c r="I81" s="92" t="s">
        <v>542</v>
      </c>
      <c r="K81" s="102">
        <f t="shared" si="4"/>
        <v>36.67</v>
      </c>
      <c r="L81" s="103">
        <f t="shared" si="5"/>
        <v>40.849999999999994</v>
      </c>
      <c r="M81" s="104">
        <f t="shared" si="6"/>
        <v>22.48</v>
      </c>
      <c r="O81" s="59">
        <f t="shared" si="7"/>
        <v>0</v>
      </c>
    </row>
    <row r="82" spans="1:15" ht="13.8" thickBot="1" x14ac:dyDescent="0.3">
      <c r="A82" s="106" t="s">
        <v>614</v>
      </c>
      <c r="B82" s="98">
        <v>100</v>
      </c>
      <c r="C82" s="99"/>
      <c r="D82" s="99"/>
      <c r="E82" s="100"/>
      <c r="F82" s="101"/>
      <c r="G82" s="93" t="s">
        <v>553</v>
      </c>
      <c r="H82" s="91"/>
      <c r="I82" s="92" t="s">
        <v>523</v>
      </c>
      <c r="K82" s="102">
        <f t="shared" si="4"/>
        <v>0</v>
      </c>
      <c r="L82" s="103">
        <f t="shared" si="5"/>
        <v>0</v>
      </c>
      <c r="M82" s="104">
        <f t="shared" si="6"/>
        <v>0</v>
      </c>
      <c r="O82" s="59">
        <f t="shared" si="7"/>
        <v>0</v>
      </c>
    </row>
    <row r="83" spans="1:15" ht="13.8" thickBot="1" x14ac:dyDescent="0.3">
      <c r="A83" s="106" t="s">
        <v>613</v>
      </c>
      <c r="B83" s="98">
        <v>100</v>
      </c>
      <c r="C83" s="99"/>
      <c r="D83" s="99"/>
      <c r="E83" s="100"/>
      <c r="F83" s="101"/>
      <c r="G83" s="93" t="s">
        <v>553</v>
      </c>
      <c r="H83" s="91"/>
      <c r="I83" s="92" t="s">
        <v>523</v>
      </c>
      <c r="K83" s="102">
        <f t="shared" si="4"/>
        <v>0</v>
      </c>
      <c r="L83" s="103">
        <f t="shared" si="5"/>
        <v>0</v>
      </c>
      <c r="M83" s="104">
        <f t="shared" si="6"/>
        <v>0</v>
      </c>
      <c r="O83" s="59">
        <f t="shared" si="7"/>
        <v>0</v>
      </c>
    </row>
    <row r="84" spans="1:15" ht="13.8" thickBot="1" x14ac:dyDescent="0.3">
      <c r="A84" s="106" t="s">
        <v>611</v>
      </c>
      <c r="B84" s="98"/>
      <c r="C84" s="99">
        <v>50</v>
      </c>
      <c r="D84" s="99">
        <v>50</v>
      </c>
      <c r="E84" s="100"/>
      <c r="F84" s="101"/>
      <c r="G84" s="93" t="s">
        <v>570</v>
      </c>
      <c r="H84" s="91"/>
      <c r="I84" s="92" t="s">
        <v>542</v>
      </c>
      <c r="K84" s="102">
        <f t="shared" si="4"/>
        <v>0</v>
      </c>
      <c r="L84" s="103">
        <f t="shared" si="5"/>
        <v>0</v>
      </c>
      <c r="M84" s="104">
        <f t="shared" si="6"/>
        <v>0</v>
      </c>
      <c r="O84" s="59">
        <f t="shared" si="7"/>
        <v>0</v>
      </c>
    </row>
    <row r="85" spans="1:15" ht="13.8" thickBot="1" x14ac:dyDescent="0.3">
      <c r="A85" s="106" t="s">
        <v>610</v>
      </c>
      <c r="B85" s="98">
        <v>42</v>
      </c>
      <c r="C85" s="99">
        <v>10.82</v>
      </c>
      <c r="D85" s="99">
        <v>10.92</v>
      </c>
      <c r="E85" s="100">
        <v>36.26</v>
      </c>
      <c r="F85" s="101">
        <v>401903</v>
      </c>
      <c r="G85" s="93" t="s">
        <v>529</v>
      </c>
      <c r="H85" s="91"/>
      <c r="I85" s="92" t="s">
        <v>523</v>
      </c>
      <c r="K85" s="102">
        <f t="shared" si="4"/>
        <v>13.296542000000001</v>
      </c>
      <c r="L85" s="103">
        <f t="shared" si="5"/>
        <v>14.812209999999999</v>
      </c>
      <c r="M85" s="104">
        <f t="shared" si="6"/>
        <v>8.1512479999999989</v>
      </c>
      <c r="O85" s="59">
        <f t="shared" si="7"/>
        <v>0</v>
      </c>
    </row>
    <row r="86" spans="1:15" ht="13.8" thickBot="1" x14ac:dyDescent="0.3">
      <c r="A86" s="106" t="s">
        <v>609</v>
      </c>
      <c r="B86" s="98">
        <v>42</v>
      </c>
      <c r="C86" s="99">
        <v>10.82</v>
      </c>
      <c r="D86" s="99">
        <v>10.92</v>
      </c>
      <c r="E86" s="100">
        <v>36.26</v>
      </c>
      <c r="F86" s="101">
        <v>401902</v>
      </c>
      <c r="G86" s="93" t="s">
        <v>578</v>
      </c>
      <c r="H86" s="91"/>
      <c r="I86" s="92" t="s">
        <v>523</v>
      </c>
      <c r="K86" s="102">
        <f t="shared" si="4"/>
        <v>13.296542000000001</v>
      </c>
      <c r="L86" s="103">
        <f t="shared" si="5"/>
        <v>14.812209999999999</v>
      </c>
      <c r="M86" s="104">
        <f t="shared" si="6"/>
        <v>8.1512479999999989</v>
      </c>
      <c r="O86" s="59">
        <f t="shared" si="7"/>
        <v>0</v>
      </c>
    </row>
    <row r="87" spans="1:15" ht="13.8" thickBot="1" x14ac:dyDescent="0.3">
      <c r="A87" s="106" t="s">
        <v>608</v>
      </c>
      <c r="B87" s="98"/>
      <c r="C87" s="99"/>
      <c r="D87" s="99"/>
      <c r="E87" s="100">
        <v>100</v>
      </c>
      <c r="F87" s="101" t="s">
        <v>606</v>
      </c>
      <c r="G87" s="93" t="s">
        <v>607</v>
      </c>
      <c r="H87" s="91"/>
      <c r="I87" s="92" t="s">
        <v>523</v>
      </c>
      <c r="K87" s="102">
        <f t="shared" si="4"/>
        <v>36.67</v>
      </c>
      <c r="L87" s="103">
        <f t="shared" si="5"/>
        <v>40.849999999999994</v>
      </c>
      <c r="M87" s="104">
        <f t="shared" si="6"/>
        <v>22.48</v>
      </c>
      <c r="O87" s="59">
        <f t="shared" si="7"/>
        <v>0</v>
      </c>
    </row>
    <row r="88" spans="1:15" ht="13.8" thickBot="1" x14ac:dyDescent="0.3">
      <c r="A88" s="106" t="s">
        <v>605</v>
      </c>
      <c r="B88" s="98">
        <v>42</v>
      </c>
      <c r="C88" s="99">
        <v>10.82</v>
      </c>
      <c r="D88" s="99">
        <v>10.92</v>
      </c>
      <c r="E88" s="100">
        <v>36.26</v>
      </c>
      <c r="F88" s="101">
        <v>401903</v>
      </c>
      <c r="G88" s="93" t="s">
        <v>529</v>
      </c>
      <c r="H88" s="91"/>
      <c r="I88" s="92" t="s">
        <v>523</v>
      </c>
      <c r="K88" s="102">
        <f t="shared" si="4"/>
        <v>13.296542000000001</v>
      </c>
      <c r="L88" s="103">
        <f t="shared" si="5"/>
        <v>14.812209999999999</v>
      </c>
      <c r="M88" s="104">
        <f t="shared" si="6"/>
        <v>8.1512479999999989</v>
      </c>
      <c r="O88" s="59">
        <f t="shared" si="7"/>
        <v>0</v>
      </c>
    </row>
    <row r="89" spans="1:15" ht="13.8" thickBot="1" x14ac:dyDescent="0.3">
      <c r="A89" s="106" t="s">
        <v>604</v>
      </c>
      <c r="B89" s="98"/>
      <c r="C89" s="99"/>
      <c r="D89" s="99"/>
      <c r="E89" s="100">
        <v>100</v>
      </c>
      <c r="F89" s="101"/>
      <c r="G89" s="93" t="s">
        <v>524</v>
      </c>
      <c r="H89" s="91"/>
      <c r="I89" s="92" t="s">
        <v>523</v>
      </c>
      <c r="K89" s="102">
        <f t="shared" si="4"/>
        <v>36.67</v>
      </c>
      <c r="L89" s="103">
        <f t="shared" si="5"/>
        <v>40.849999999999994</v>
      </c>
      <c r="M89" s="104">
        <f t="shared" si="6"/>
        <v>22.48</v>
      </c>
      <c r="O89" s="59">
        <f t="shared" si="7"/>
        <v>0</v>
      </c>
    </row>
    <row r="90" spans="1:15" ht="13.8" thickBot="1" x14ac:dyDescent="0.3">
      <c r="A90" s="106" t="s">
        <v>603</v>
      </c>
      <c r="B90" s="98"/>
      <c r="C90" s="99"/>
      <c r="D90" s="99">
        <v>100</v>
      </c>
      <c r="E90" s="100"/>
      <c r="F90" s="101"/>
      <c r="G90" s="93" t="s">
        <v>570</v>
      </c>
      <c r="H90" s="91"/>
      <c r="I90" s="92" t="s">
        <v>523</v>
      </c>
      <c r="K90" s="102">
        <f t="shared" si="4"/>
        <v>0</v>
      </c>
      <c r="L90" s="103">
        <f t="shared" si="5"/>
        <v>0</v>
      </c>
      <c r="M90" s="104">
        <f t="shared" si="6"/>
        <v>0</v>
      </c>
      <c r="O90" s="59">
        <f t="shared" si="7"/>
        <v>0</v>
      </c>
    </row>
    <row r="91" spans="1:15" ht="13.8" thickBot="1" x14ac:dyDescent="0.3">
      <c r="A91" s="106" t="s">
        <v>602</v>
      </c>
      <c r="B91" s="98">
        <v>42</v>
      </c>
      <c r="C91" s="99">
        <v>10.82</v>
      </c>
      <c r="D91" s="99">
        <v>10.92</v>
      </c>
      <c r="E91" s="100">
        <v>36.26</v>
      </c>
      <c r="F91" s="101">
        <v>401903</v>
      </c>
      <c r="G91" s="93" t="s">
        <v>529</v>
      </c>
      <c r="H91" s="91"/>
      <c r="I91" s="92" t="s">
        <v>542</v>
      </c>
      <c r="K91" s="102">
        <f t="shared" si="4"/>
        <v>13.296542000000001</v>
      </c>
      <c r="L91" s="103">
        <f t="shared" si="5"/>
        <v>14.812209999999999</v>
      </c>
      <c r="M91" s="104">
        <f t="shared" si="6"/>
        <v>8.1512479999999989</v>
      </c>
      <c r="O91" s="59">
        <f t="shared" si="7"/>
        <v>0</v>
      </c>
    </row>
    <row r="92" spans="1:15" ht="13.8" thickBot="1" x14ac:dyDescent="0.3">
      <c r="A92" s="106" t="s">
        <v>601</v>
      </c>
      <c r="B92" s="98">
        <v>42</v>
      </c>
      <c r="C92" s="99">
        <v>10.82</v>
      </c>
      <c r="D92" s="99">
        <v>10.92</v>
      </c>
      <c r="E92" s="100">
        <v>36.26</v>
      </c>
      <c r="F92" s="101">
        <v>401921</v>
      </c>
      <c r="G92" s="93" t="s">
        <v>564</v>
      </c>
      <c r="H92" s="91"/>
      <c r="I92" s="92" t="s">
        <v>523</v>
      </c>
      <c r="K92" s="102">
        <f t="shared" si="4"/>
        <v>13.296542000000001</v>
      </c>
      <c r="L92" s="103">
        <f t="shared" si="5"/>
        <v>14.812209999999999</v>
      </c>
      <c r="M92" s="104">
        <f t="shared" si="6"/>
        <v>8.1512479999999989</v>
      </c>
      <c r="O92" s="59">
        <f t="shared" si="7"/>
        <v>0</v>
      </c>
    </row>
    <row r="93" spans="1:15" ht="13.8" thickBot="1" x14ac:dyDescent="0.3">
      <c r="A93" s="106" t="s">
        <v>600</v>
      </c>
      <c r="B93" s="98"/>
      <c r="C93" s="99"/>
      <c r="D93" s="99"/>
      <c r="E93" s="100">
        <v>100</v>
      </c>
      <c r="F93" s="101"/>
      <c r="G93" s="93" t="s">
        <v>524</v>
      </c>
      <c r="H93" s="91"/>
      <c r="I93" s="92" t="s">
        <v>523</v>
      </c>
      <c r="K93" s="102">
        <f t="shared" si="4"/>
        <v>36.67</v>
      </c>
      <c r="L93" s="103">
        <f t="shared" si="5"/>
        <v>40.849999999999994</v>
      </c>
      <c r="M93" s="104">
        <f t="shared" si="6"/>
        <v>22.48</v>
      </c>
      <c r="O93" s="59">
        <f t="shared" si="7"/>
        <v>0</v>
      </c>
    </row>
    <row r="94" spans="1:15" ht="13.8" thickBot="1" x14ac:dyDescent="0.3">
      <c r="A94" s="106" t="s">
        <v>599</v>
      </c>
      <c r="B94" s="98">
        <v>34</v>
      </c>
      <c r="C94" s="99">
        <v>33</v>
      </c>
      <c r="D94" s="99">
        <v>33</v>
      </c>
      <c r="E94" s="100"/>
      <c r="F94" s="101">
        <v>401902</v>
      </c>
      <c r="G94" s="93" t="s">
        <v>598</v>
      </c>
      <c r="H94" s="91"/>
      <c r="I94" s="92" t="s">
        <v>523</v>
      </c>
      <c r="K94" s="102">
        <f t="shared" si="4"/>
        <v>0</v>
      </c>
      <c r="L94" s="103">
        <f t="shared" si="5"/>
        <v>0</v>
      </c>
      <c r="M94" s="104">
        <f t="shared" si="6"/>
        <v>0</v>
      </c>
      <c r="O94" s="59">
        <f t="shared" si="7"/>
        <v>0</v>
      </c>
    </row>
    <row r="95" spans="1:15" ht="13.8" thickBot="1" x14ac:dyDescent="0.3">
      <c r="A95" s="106" t="s">
        <v>596</v>
      </c>
      <c r="B95" s="98"/>
      <c r="C95" s="99"/>
      <c r="D95" s="99"/>
      <c r="E95" s="100">
        <v>100</v>
      </c>
      <c r="F95" s="101"/>
      <c r="G95" s="93" t="s">
        <v>524</v>
      </c>
      <c r="H95" s="91"/>
      <c r="I95" s="92" t="s">
        <v>523</v>
      </c>
      <c r="K95" s="102">
        <f t="shared" si="4"/>
        <v>36.67</v>
      </c>
      <c r="L95" s="103">
        <f t="shared" si="5"/>
        <v>40.849999999999994</v>
      </c>
      <c r="M95" s="104">
        <f t="shared" si="6"/>
        <v>22.48</v>
      </c>
      <c r="O95" s="59">
        <f t="shared" si="7"/>
        <v>0</v>
      </c>
    </row>
    <row r="96" spans="1:15" ht="13.8" thickBot="1" x14ac:dyDescent="0.3">
      <c r="A96" s="106" t="s">
        <v>595</v>
      </c>
      <c r="B96" s="98">
        <v>42</v>
      </c>
      <c r="C96" s="99">
        <v>10.82</v>
      </c>
      <c r="D96" s="99">
        <v>10.92</v>
      </c>
      <c r="E96" s="100">
        <v>36.26</v>
      </c>
      <c r="F96" s="101">
        <v>401903</v>
      </c>
      <c r="G96" s="93" t="s">
        <v>529</v>
      </c>
      <c r="H96" s="91"/>
      <c r="I96" s="92" t="s">
        <v>523</v>
      </c>
      <c r="K96" s="102">
        <f t="shared" si="4"/>
        <v>13.296542000000001</v>
      </c>
      <c r="L96" s="103">
        <f t="shared" si="5"/>
        <v>14.812209999999999</v>
      </c>
      <c r="M96" s="104">
        <f t="shared" si="6"/>
        <v>8.1512479999999989</v>
      </c>
      <c r="O96" s="59">
        <f t="shared" si="7"/>
        <v>0</v>
      </c>
    </row>
    <row r="97" spans="1:15" ht="13.8" thickBot="1" x14ac:dyDescent="0.3">
      <c r="A97" s="106" t="s">
        <v>594</v>
      </c>
      <c r="B97" s="98">
        <v>100</v>
      </c>
      <c r="C97" s="99"/>
      <c r="D97" s="99"/>
      <c r="E97" s="100"/>
      <c r="F97" s="101">
        <v>401932</v>
      </c>
      <c r="G97" s="93" t="s">
        <v>593</v>
      </c>
      <c r="H97" s="91"/>
      <c r="I97" s="92" t="s">
        <v>523</v>
      </c>
      <c r="K97" s="102">
        <f t="shared" si="4"/>
        <v>0</v>
      </c>
      <c r="L97" s="103">
        <f t="shared" si="5"/>
        <v>0</v>
      </c>
      <c r="M97" s="104">
        <f t="shared" si="6"/>
        <v>0</v>
      </c>
      <c r="O97" s="59">
        <f t="shared" si="7"/>
        <v>0</v>
      </c>
    </row>
    <row r="98" spans="1:15" ht="13.8" thickBot="1" x14ac:dyDescent="0.3">
      <c r="A98" s="106" t="s">
        <v>592</v>
      </c>
      <c r="B98" s="98"/>
      <c r="C98" s="99"/>
      <c r="D98" s="99"/>
      <c r="E98" s="100">
        <v>100</v>
      </c>
      <c r="F98" s="101" t="s">
        <v>548</v>
      </c>
      <c r="G98" s="93" t="s">
        <v>568</v>
      </c>
      <c r="H98" s="91"/>
      <c r="I98" s="92" t="s">
        <v>542</v>
      </c>
      <c r="K98" s="102">
        <f t="shared" si="4"/>
        <v>36.67</v>
      </c>
      <c r="L98" s="103">
        <f t="shared" si="5"/>
        <v>40.849999999999994</v>
      </c>
      <c r="M98" s="104">
        <f t="shared" si="6"/>
        <v>22.48</v>
      </c>
      <c r="O98" s="59">
        <f t="shared" si="7"/>
        <v>0</v>
      </c>
    </row>
    <row r="99" spans="1:15" ht="13.8" thickBot="1" x14ac:dyDescent="0.3">
      <c r="A99" s="106" t="s">
        <v>591</v>
      </c>
      <c r="B99" s="98"/>
      <c r="C99" s="99"/>
      <c r="D99" s="99"/>
      <c r="E99" s="100">
        <v>100</v>
      </c>
      <c r="F99" s="101"/>
      <c r="G99" s="93" t="s">
        <v>524</v>
      </c>
      <c r="H99" s="91"/>
      <c r="I99" s="92" t="s">
        <v>523</v>
      </c>
      <c r="K99" s="102">
        <f t="shared" si="4"/>
        <v>36.67</v>
      </c>
      <c r="L99" s="103">
        <f t="shared" si="5"/>
        <v>40.849999999999994</v>
      </c>
      <c r="M99" s="104">
        <f t="shared" si="6"/>
        <v>22.48</v>
      </c>
      <c r="O99" s="59">
        <f t="shared" si="7"/>
        <v>0</v>
      </c>
    </row>
    <row r="100" spans="1:15" ht="13.8" thickBot="1" x14ac:dyDescent="0.3">
      <c r="A100" s="106" t="s">
        <v>720</v>
      </c>
      <c r="B100" s="98"/>
      <c r="C100" s="99"/>
      <c r="D100" s="99"/>
      <c r="E100" s="100">
        <v>100</v>
      </c>
      <c r="F100" s="101"/>
      <c r="G100" s="93" t="s">
        <v>524</v>
      </c>
      <c r="H100" s="91"/>
      <c r="I100" s="92" t="s">
        <v>523</v>
      </c>
      <c r="K100" s="102">
        <f t="shared" si="4"/>
        <v>36.67</v>
      </c>
      <c r="L100" s="103">
        <f t="shared" si="5"/>
        <v>40.849999999999994</v>
      </c>
      <c r="M100" s="104">
        <f t="shared" si="6"/>
        <v>22.48</v>
      </c>
      <c r="O100" s="59">
        <f t="shared" si="7"/>
        <v>0</v>
      </c>
    </row>
    <row r="101" spans="1:15" ht="13.8" thickBot="1" x14ac:dyDescent="0.3">
      <c r="A101" s="106" t="s">
        <v>590</v>
      </c>
      <c r="B101" s="98">
        <v>42</v>
      </c>
      <c r="C101" s="99">
        <v>10.82</v>
      </c>
      <c r="D101" s="99">
        <v>10.92</v>
      </c>
      <c r="E101" s="100">
        <v>36.26</v>
      </c>
      <c r="F101" s="101">
        <v>401903</v>
      </c>
      <c r="G101" s="93" t="s">
        <v>529</v>
      </c>
      <c r="H101" s="91"/>
      <c r="I101" s="92" t="s">
        <v>523</v>
      </c>
      <c r="K101" s="102">
        <f t="shared" si="4"/>
        <v>13.296542000000001</v>
      </c>
      <c r="L101" s="103">
        <f t="shared" si="5"/>
        <v>14.812209999999999</v>
      </c>
      <c r="M101" s="104">
        <f t="shared" si="6"/>
        <v>8.1512479999999989</v>
      </c>
      <c r="O101" s="59">
        <f t="shared" si="7"/>
        <v>0</v>
      </c>
    </row>
    <row r="102" spans="1:15" ht="13.8" thickBot="1" x14ac:dyDescent="0.3">
      <c r="A102" s="106" t="s">
        <v>589</v>
      </c>
      <c r="B102" s="98"/>
      <c r="C102" s="99"/>
      <c r="D102" s="99"/>
      <c r="E102" s="100">
        <v>100</v>
      </c>
      <c r="F102" s="101"/>
      <c r="G102" s="93" t="s">
        <v>524</v>
      </c>
      <c r="H102" s="91"/>
      <c r="I102" s="92" t="s">
        <v>523</v>
      </c>
      <c r="K102" s="102">
        <f t="shared" si="4"/>
        <v>36.67</v>
      </c>
      <c r="L102" s="103">
        <f t="shared" si="5"/>
        <v>40.849999999999994</v>
      </c>
      <c r="M102" s="104">
        <f t="shared" si="6"/>
        <v>22.48</v>
      </c>
      <c r="O102" s="59">
        <f t="shared" si="7"/>
        <v>0</v>
      </c>
    </row>
    <row r="103" spans="1:15" ht="13.8" thickBot="1" x14ac:dyDescent="0.3">
      <c r="A103" s="106" t="s">
        <v>588</v>
      </c>
      <c r="B103" s="98">
        <v>100</v>
      </c>
      <c r="C103" s="99"/>
      <c r="D103" s="99"/>
      <c r="E103" s="100"/>
      <c r="F103" s="101"/>
      <c r="G103" s="93" t="s">
        <v>553</v>
      </c>
      <c r="H103" s="91"/>
      <c r="I103" s="92" t="s">
        <v>523</v>
      </c>
      <c r="K103" s="102">
        <f t="shared" si="4"/>
        <v>0</v>
      </c>
      <c r="L103" s="103">
        <f t="shared" si="5"/>
        <v>0</v>
      </c>
      <c r="M103" s="104">
        <f t="shared" si="6"/>
        <v>0</v>
      </c>
      <c r="O103" s="59">
        <f t="shared" si="7"/>
        <v>0</v>
      </c>
    </row>
    <row r="104" spans="1:15" ht="13.8" thickBot="1" x14ac:dyDescent="0.3">
      <c r="A104" s="106" t="s">
        <v>587</v>
      </c>
      <c r="B104" s="98">
        <v>42</v>
      </c>
      <c r="C104" s="99">
        <v>10.82</v>
      </c>
      <c r="D104" s="99">
        <v>10.92</v>
      </c>
      <c r="E104" s="100">
        <v>36.26</v>
      </c>
      <c r="F104" s="101">
        <v>401903</v>
      </c>
      <c r="G104" s="93" t="s">
        <v>529</v>
      </c>
      <c r="H104" s="91"/>
      <c r="I104" s="92" t="s">
        <v>523</v>
      </c>
      <c r="K104" s="102">
        <f t="shared" si="4"/>
        <v>13.296542000000001</v>
      </c>
      <c r="L104" s="103">
        <f t="shared" si="5"/>
        <v>14.812209999999999</v>
      </c>
      <c r="M104" s="104">
        <f t="shared" si="6"/>
        <v>8.1512479999999989</v>
      </c>
      <c r="O104" s="59">
        <f t="shared" si="7"/>
        <v>0</v>
      </c>
    </row>
    <row r="105" spans="1:15" ht="13.8" thickBot="1" x14ac:dyDescent="0.3">
      <c r="A105" s="106" t="s">
        <v>586</v>
      </c>
      <c r="B105" s="98"/>
      <c r="C105" s="99"/>
      <c r="D105" s="99"/>
      <c r="E105" s="100">
        <v>100</v>
      </c>
      <c r="F105" s="101" t="s">
        <v>548</v>
      </c>
      <c r="G105" s="93" t="s">
        <v>568</v>
      </c>
      <c r="H105" s="91"/>
      <c r="I105" s="92" t="s">
        <v>523</v>
      </c>
      <c r="K105" s="102">
        <f t="shared" si="4"/>
        <v>36.67</v>
      </c>
      <c r="L105" s="103">
        <f t="shared" si="5"/>
        <v>40.849999999999994</v>
      </c>
      <c r="M105" s="104">
        <f t="shared" si="6"/>
        <v>22.48</v>
      </c>
      <c r="O105" s="59">
        <f t="shared" si="7"/>
        <v>0</v>
      </c>
    </row>
    <row r="106" spans="1:15" ht="13.8" thickBot="1" x14ac:dyDescent="0.3">
      <c r="A106" s="106" t="s">
        <v>585</v>
      </c>
      <c r="B106" s="98">
        <v>100</v>
      </c>
      <c r="C106" s="99"/>
      <c r="D106" s="99"/>
      <c r="E106" s="100"/>
      <c r="F106" s="101" t="s">
        <v>583</v>
      </c>
      <c r="G106" s="93" t="s">
        <v>584</v>
      </c>
      <c r="H106" s="91"/>
      <c r="I106" s="92" t="s">
        <v>523</v>
      </c>
      <c r="K106" s="102">
        <f t="shared" si="4"/>
        <v>0</v>
      </c>
      <c r="L106" s="103">
        <f t="shared" si="5"/>
        <v>0</v>
      </c>
      <c r="M106" s="104">
        <f t="shared" si="6"/>
        <v>0</v>
      </c>
      <c r="O106" s="59">
        <f t="shared" si="7"/>
        <v>0</v>
      </c>
    </row>
    <row r="107" spans="1:15" ht="13.8" thickBot="1" x14ac:dyDescent="0.3">
      <c r="A107" s="106" t="s">
        <v>582</v>
      </c>
      <c r="B107" s="98">
        <v>100</v>
      </c>
      <c r="C107" s="99"/>
      <c r="D107" s="99"/>
      <c r="E107" s="100"/>
      <c r="F107" s="101" t="s">
        <v>526</v>
      </c>
      <c r="G107" s="93" t="s">
        <v>527</v>
      </c>
      <c r="H107" s="91"/>
      <c r="I107" s="92" t="s">
        <v>523</v>
      </c>
      <c r="K107" s="102">
        <f t="shared" si="4"/>
        <v>0</v>
      </c>
      <c r="L107" s="103">
        <f t="shared" si="5"/>
        <v>0</v>
      </c>
      <c r="M107" s="104">
        <f t="shared" si="6"/>
        <v>0</v>
      </c>
      <c r="O107" s="59">
        <f t="shared" si="7"/>
        <v>0</v>
      </c>
    </row>
    <row r="108" spans="1:15" ht="13.8" thickBot="1" x14ac:dyDescent="0.3">
      <c r="A108" s="106" t="s">
        <v>581</v>
      </c>
      <c r="B108" s="98"/>
      <c r="C108" s="99"/>
      <c r="D108" s="99"/>
      <c r="E108" s="100">
        <v>100</v>
      </c>
      <c r="F108" s="101"/>
      <c r="G108" s="93" t="s">
        <v>580</v>
      </c>
      <c r="H108" s="91"/>
      <c r="I108" s="92" t="s">
        <v>542</v>
      </c>
      <c r="K108" s="102">
        <f t="shared" si="4"/>
        <v>36.67</v>
      </c>
      <c r="L108" s="103">
        <f t="shared" si="5"/>
        <v>40.849999999999994</v>
      </c>
      <c r="M108" s="104">
        <f t="shared" si="6"/>
        <v>22.48</v>
      </c>
      <c r="O108" s="59">
        <f t="shared" si="7"/>
        <v>0</v>
      </c>
    </row>
    <row r="109" spans="1:15" ht="13.8" thickBot="1" x14ac:dyDescent="0.3">
      <c r="A109" s="106" t="s">
        <v>579</v>
      </c>
      <c r="B109" s="98">
        <v>42</v>
      </c>
      <c r="C109" s="99">
        <v>10.82</v>
      </c>
      <c r="D109" s="99">
        <v>10.92</v>
      </c>
      <c r="E109" s="100">
        <v>36.26</v>
      </c>
      <c r="F109" s="101">
        <v>163001</v>
      </c>
      <c r="G109" s="93" t="s">
        <v>578</v>
      </c>
      <c r="H109" s="91"/>
      <c r="I109" s="92" t="s">
        <v>523</v>
      </c>
      <c r="K109" s="102">
        <f t="shared" si="4"/>
        <v>13.296542000000001</v>
      </c>
      <c r="L109" s="103">
        <f t="shared" si="5"/>
        <v>14.812209999999999</v>
      </c>
      <c r="M109" s="104">
        <f t="shared" si="6"/>
        <v>8.1512479999999989</v>
      </c>
      <c r="O109" s="59">
        <f t="shared" si="7"/>
        <v>0</v>
      </c>
    </row>
    <row r="110" spans="1:15" ht="13.8" thickBot="1" x14ac:dyDescent="0.3">
      <c r="A110" s="106" t="s">
        <v>577</v>
      </c>
      <c r="B110" s="98">
        <v>42</v>
      </c>
      <c r="C110" s="99">
        <v>10.82</v>
      </c>
      <c r="D110" s="99">
        <v>10.92</v>
      </c>
      <c r="E110" s="100">
        <v>36.26</v>
      </c>
      <c r="F110" s="101">
        <v>401903</v>
      </c>
      <c r="G110" s="93" t="s">
        <v>529</v>
      </c>
      <c r="H110" s="91"/>
      <c r="I110" s="92" t="s">
        <v>523</v>
      </c>
      <c r="K110" s="102">
        <f t="shared" si="4"/>
        <v>13.296542000000001</v>
      </c>
      <c r="L110" s="103">
        <f t="shared" si="5"/>
        <v>14.812209999999999</v>
      </c>
      <c r="M110" s="104">
        <f t="shared" si="6"/>
        <v>8.1512479999999989</v>
      </c>
      <c r="O110" s="59">
        <f t="shared" si="7"/>
        <v>0</v>
      </c>
    </row>
    <row r="111" spans="1:15" ht="13.8" thickBot="1" x14ac:dyDescent="0.3">
      <c r="A111" s="106" t="s">
        <v>576</v>
      </c>
      <c r="B111" s="98">
        <v>100</v>
      </c>
      <c r="C111" s="99"/>
      <c r="D111" s="99"/>
      <c r="E111" s="100"/>
      <c r="F111" s="101" t="s">
        <v>526</v>
      </c>
      <c r="G111" s="93" t="s">
        <v>527</v>
      </c>
      <c r="H111" s="91"/>
      <c r="I111" s="92" t="s">
        <v>523</v>
      </c>
      <c r="K111" s="102">
        <f t="shared" si="4"/>
        <v>0</v>
      </c>
      <c r="L111" s="103">
        <f t="shared" si="5"/>
        <v>0</v>
      </c>
      <c r="M111" s="104">
        <f t="shared" si="6"/>
        <v>0</v>
      </c>
      <c r="O111" s="59">
        <f t="shared" si="7"/>
        <v>0</v>
      </c>
    </row>
    <row r="112" spans="1:15" ht="13.8" thickBot="1" x14ac:dyDescent="0.3">
      <c r="A112" s="106" t="s">
        <v>575</v>
      </c>
      <c r="B112" s="98"/>
      <c r="C112" s="99"/>
      <c r="D112" s="99">
        <v>100</v>
      </c>
      <c r="E112" s="100"/>
      <c r="F112" s="101"/>
      <c r="G112" s="93" t="s">
        <v>570</v>
      </c>
      <c r="H112" s="91"/>
      <c r="I112" s="92" t="s">
        <v>523</v>
      </c>
      <c r="K112" s="102">
        <f t="shared" si="4"/>
        <v>0</v>
      </c>
      <c r="L112" s="103">
        <f t="shared" si="5"/>
        <v>0</v>
      </c>
      <c r="M112" s="104">
        <f t="shared" si="6"/>
        <v>0</v>
      </c>
      <c r="O112" s="59">
        <f t="shared" si="7"/>
        <v>0</v>
      </c>
    </row>
    <row r="113" spans="1:15" ht="13.8" thickBot="1" x14ac:dyDescent="0.3">
      <c r="A113" s="106" t="s">
        <v>574</v>
      </c>
      <c r="B113" s="98"/>
      <c r="C113" s="99"/>
      <c r="D113" s="99"/>
      <c r="E113" s="100">
        <v>100</v>
      </c>
      <c r="F113" s="101" t="s">
        <v>800</v>
      </c>
      <c r="G113" s="93" t="s">
        <v>318</v>
      </c>
      <c r="H113" s="91"/>
      <c r="I113" s="92" t="s">
        <v>523</v>
      </c>
      <c r="K113" s="102">
        <f t="shared" si="4"/>
        <v>36.67</v>
      </c>
      <c r="L113" s="103">
        <f t="shared" si="5"/>
        <v>40.849999999999994</v>
      </c>
      <c r="M113" s="104">
        <f t="shared" si="6"/>
        <v>22.48</v>
      </c>
      <c r="O113" s="59">
        <f t="shared" si="7"/>
        <v>0</v>
      </c>
    </row>
    <row r="114" spans="1:15" ht="13.8" thickBot="1" x14ac:dyDescent="0.3">
      <c r="A114" s="106" t="s">
        <v>573</v>
      </c>
      <c r="B114" s="98"/>
      <c r="C114" s="99"/>
      <c r="D114" s="99"/>
      <c r="E114" s="100">
        <v>100</v>
      </c>
      <c r="F114" s="101">
        <v>163001</v>
      </c>
      <c r="G114" s="93" t="s">
        <v>572</v>
      </c>
      <c r="H114" s="91"/>
      <c r="I114" s="92" t="s">
        <v>523</v>
      </c>
      <c r="K114" s="102">
        <f t="shared" si="4"/>
        <v>36.67</v>
      </c>
      <c r="L114" s="103">
        <f t="shared" si="5"/>
        <v>40.849999999999994</v>
      </c>
      <c r="M114" s="104">
        <f t="shared" si="6"/>
        <v>22.48</v>
      </c>
      <c r="O114" s="59">
        <f t="shared" si="7"/>
        <v>0</v>
      </c>
    </row>
    <row r="115" spans="1:15" ht="13.8" thickBot="1" x14ac:dyDescent="0.3">
      <c r="A115" s="106" t="s">
        <v>571</v>
      </c>
      <c r="B115" s="98"/>
      <c r="C115" s="99"/>
      <c r="D115" s="99">
        <v>100</v>
      </c>
      <c r="E115" s="100"/>
      <c r="F115" s="101"/>
      <c r="G115" s="93" t="s">
        <v>570</v>
      </c>
      <c r="H115" s="91"/>
      <c r="I115" s="92" t="s">
        <v>523</v>
      </c>
      <c r="K115" s="102">
        <f t="shared" si="4"/>
        <v>0</v>
      </c>
      <c r="L115" s="103">
        <f t="shared" si="5"/>
        <v>0</v>
      </c>
      <c r="M115" s="104">
        <f t="shared" si="6"/>
        <v>0</v>
      </c>
      <c r="O115" s="59">
        <f t="shared" si="7"/>
        <v>0</v>
      </c>
    </row>
    <row r="116" spans="1:15" ht="13.8" thickBot="1" x14ac:dyDescent="0.3">
      <c r="A116" s="106" t="s">
        <v>569</v>
      </c>
      <c r="B116" s="98"/>
      <c r="C116" s="99"/>
      <c r="D116" s="99"/>
      <c r="E116" s="100">
        <v>100</v>
      </c>
      <c r="F116" s="101">
        <v>401719</v>
      </c>
      <c r="G116" s="93" t="s">
        <v>568</v>
      </c>
      <c r="H116" s="91"/>
      <c r="I116" s="92" t="s">
        <v>542</v>
      </c>
      <c r="K116" s="102">
        <f t="shared" si="4"/>
        <v>36.67</v>
      </c>
      <c r="L116" s="103">
        <f t="shared" si="5"/>
        <v>40.849999999999994</v>
      </c>
      <c r="M116" s="104">
        <f t="shared" si="6"/>
        <v>22.48</v>
      </c>
      <c r="O116" s="59">
        <f t="shared" si="7"/>
        <v>0</v>
      </c>
    </row>
    <row r="117" spans="1:15" ht="13.8" thickBot="1" x14ac:dyDescent="0.3">
      <c r="A117" s="106" t="s">
        <v>567</v>
      </c>
      <c r="B117" s="98"/>
      <c r="C117" s="99"/>
      <c r="D117" s="99"/>
      <c r="E117" s="100">
        <v>100</v>
      </c>
      <c r="F117" s="101"/>
      <c r="G117" s="93" t="s">
        <v>524</v>
      </c>
      <c r="H117" s="91"/>
      <c r="I117" s="92" t="s">
        <v>523</v>
      </c>
      <c r="K117" s="102">
        <f t="shared" si="4"/>
        <v>36.67</v>
      </c>
      <c r="L117" s="103">
        <f t="shared" si="5"/>
        <v>40.849999999999994</v>
      </c>
      <c r="M117" s="104">
        <f t="shared" si="6"/>
        <v>22.48</v>
      </c>
      <c r="O117" s="59">
        <f t="shared" si="7"/>
        <v>0</v>
      </c>
    </row>
    <row r="118" spans="1:15" ht="13.8" thickBot="1" x14ac:dyDescent="0.3">
      <c r="A118" s="106" t="s">
        <v>566</v>
      </c>
      <c r="B118" s="98"/>
      <c r="C118" s="99"/>
      <c r="D118" s="99"/>
      <c r="E118" s="100">
        <v>100</v>
      </c>
      <c r="F118" s="101"/>
      <c r="G118" s="93" t="s">
        <v>524</v>
      </c>
      <c r="H118" s="91"/>
      <c r="I118" s="92" t="s">
        <v>523</v>
      </c>
      <c r="K118" s="102">
        <f t="shared" si="4"/>
        <v>36.67</v>
      </c>
      <c r="L118" s="103">
        <f t="shared" si="5"/>
        <v>40.849999999999994</v>
      </c>
      <c r="M118" s="104">
        <f t="shared" si="6"/>
        <v>22.48</v>
      </c>
      <c r="O118" s="59">
        <f t="shared" si="7"/>
        <v>0</v>
      </c>
    </row>
    <row r="119" spans="1:15" ht="13.8" thickBot="1" x14ac:dyDescent="0.3">
      <c r="A119" s="106" t="s">
        <v>565</v>
      </c>
      <c r="B119" s="98">
        <v>42</v>
      </c>
      <c r="C119" s="99">
        <v>10.82</v>
      </c>
      <c r="D119" s="99">
        <v>10.92</v>
      </c>
      <c r="E119" s="100">
        <v>36.26</v>
      </c>
      <c r="F119" s="101">
        <v>163001</v>
      </c>
      <c r="G119" s="93" t="s">
        <v>578</v>
      </c>
      <c r="H119" s="91"/>
      <c r="I119" s="92" t="s">
        <v>523</v>
      </c>
      <c r="K119" s="102">
        <f t="shared" si="4"/>
        <v>13.296542000000001</v>
      </c>
      <c r="L119" s="103">
        <f t="shared" si="5"/>
        <v>14.812209999999999</v>
      </c>
      <c r="M119" s="104">
        <f t="shared" si="6"/>
        <v>8.1512479999999989</v>
      </c>
      <c r="O119" s="59">
        <f t="shared" si="7"/>
        <v>0</v>
      </c>
    </row>
    <row r="120" spans="1:15" ht="13.8" thickBot="1" x14ac:dyDescent="0.3">
      <c r="A120" s="106" t="s">
        <v>563</v>
      </c>
      <c r="B120" s="98"/>
      <c r="C120" s="99">
        <v>100</v>
      </c>
      <c r="D120" s="99"/>
      <c r="E120" s="100"/>
      <c r="F120" s="101" t="s">
        <v>538</v>
      </c>
      <c r="G120" s="93" t="s">
        <v>539</v>
      </c>
      <c r="H120" s="91"/>
      <c r="I120" s="92" t="s">
        <v>523</v>
      </c>
      <c r="K120" s="102">
        <f t="shared" ref="K120:K143" si="8">$E120*$K$2</f>
        <v>0</v>
      </c>
      <c r="L120" s="103">
        <f t="shared" ref="L120:L143" si="9">$E120*$L$2</f>
        <v>0</v>
      </c>
      <c r="M120" s="104">
        <f t="shared" ref="M120:M143" si="10">$M$2*$E120</f>
        <v>0</v>
      </c>
      <c r="O120" s="59">
        <f t="shared" ref="O120:O143" si="11">E120-K120-L120-M120</f>
        <v>0</v>
      </c>
    </row>
    <row r="121" spans="1:15" ht="13.8" thickBot="1" x14ac:dyDescent="0.3">
      <c r="A121" s="106" t="s">
        <v>561</v>
      </c>
      <c r="B121" s="98">
        <v>100</v>
      </c>
      <c r="C121" s="99"/>
      <c r="D121" s="99"/>
      <c r="E121" s="100"/>
      <c r="F121" s="101"/>
      <c r="G121" s="93" t="s">
        <v>553</v>
      </c>
      <c r="H121" s="91"/>
      <c r="I121" s="92" t="s">
        <v>523</v>
      </c>
      <c r="K121" s="102">
        <f t="shared" si="8"/>
        <v>0</v>
      </c>
      <c r="L121" s="103">
        <f t="shared" si="9"/>
        <v>0</v>
      </c>
      <c r="M121" s="104">
        <f t="shared" si="10"/>
        <v>0</v>
      </c>
      <c r="O121" s="59">
        <f t="shared" si="11"/>
        <v>0</v>
      </c>
    </row>
    <row r="122" spans="1:15" ht="13.8" thickBot="1" x14ac:dyDescent="0.3">
      <c r="A122" s="106" t="s">
        <v>560</v>
      </c>
      <c r="B122" s="98">
        <v>42</v>
      </c>
      <c r="C122" s="99">
        <v>10.82</v>
      </c>
      <c r="D122" s="99">
        <v>10.92</v>
      </c>
      <c r="E122" s="100">
        <v>36.26</v>
      </c>
      <c r="F122" s="101">
        <v>401903</v>
      </c>
      <c r="G122" s="93" t="s">
        <v>529</v>
      </c>
      <c r="H122" s="91"/>
      <c r="I122" s="92" t="s">
        <v>523</v>
      </c>
      <c r="K122" s="102">
        <f t="shared" si="8"/>
        <v>13.296542000000001</v>
      </c>
      <c r="L122" s="103">
        <f t="shared" si="9"/>
        <v>14.812209999999999</v>
      </c>
      <c r="M122" s="104">
        <f t="shared" si="10"/>
        <v>8.1512479999999989</v>
      </c>
      <c r="O122" s="59">
        <f t="shared" si="11"/>
        <v>0</v>
      </c>
    </row>
    <row r="123" spans="1:15" ht="13.8" thickBot="1" x14ac:dyDescent="0.3">
      <c r="A123" s="106" t="s">
        <v>801</v>
      </c>
      <c r="B123" s="98">
        <v>42</v>
      </c>
      <c r="C123" s="99">
        <v>10.82</v>
      </c>
      <c r="D123" s="99">
        <v>10.92</v>
      </c>
      <c r="E123" s="100">
        <v>36.26</v>
      </c>
      <c r="F123" s="101">
        <v>401903</v>
      </c>
      <c r="G123" s="93" t="s">
        <v>529</v>
      </c>
      <c r="H123" s="91"/>
      <c r="I123" s="92" t="s">
        <v>523</v>
      </c>
      <c r="K123" s="102">
        <f t="shared" si="8"/>
        <v>13.296542000000001</v>
      </c>
      <c r="L123" s="103">
        <f t="shared" si="9"/>
        <v>14.812209999999999</v>
      </c>
      <c r="M123" s="104">
        <f t="shared" si="10"/>
        <v>8.1512479999999989</v>
      </c>
      <c r="O123" s="59"/>
    </row>
    <row r="124" spans="1:15" ht="13.8" thickBot="1" x14ac:dyDescent="0.3">
      <c r="A124" s="106" t="s">
        <v>558</v>
      </c>
      <c r="B124" s="98"/>
      <c r="C124" s="99"/>
      <c r="D124" s="99"/>
      <c r="E124" s="100">
        <v>100</v>
      </c>
      <c r="F124" s="101"/>
      <c r="G124" s="93" t="s">
        <v>524</v>
      </c>
      <c r="H124" s="91"/>
      <c r="I124" s="92" t="s">
        <v>523</v>
      </c>
      <c r="K124" s="102">
        <f t="shared" si="8"/>
        <v>36.67</v>
      </c>
      <c r="L124" s="103">
        <f t="shared" si="9"/>
        <v>40.849999999999994</v>
      </c>
      <c r="M124" s="104">
        <f t="shared" si="10"/>
        <v>22.48</v>
      </c>
      <c r="O124" s="59">
        <f t="shared" si="11"/>
        <v>0</v>
      </c>
    </row>
    <row r="125" spans="1:15" ht="13.8" thickBot="1" x14ac:dyDescent="0.3">
      <c r="A125" s="106" t="s">
        <v>721</v>
      </c>
      <c r="B125" s="98"/>
      <c r="C125" s="99"/>
      <c r="D125" s="99"/>
      <c r="E125" s="100">
        <v>100</v>
      </c>
      <c r="F125" s="101"/>
      <c r="G125" s="93" t="s">
        <v>524</v>
      </c>
      <c r="H125" s="91"/>
      <c r="I125" s="92" t="s">
        <v>523</v>
      </c>
      <c r="K125" s="102">
        <f t="shared" si="8"/>
        <v>36.67</v>
      </c>
      <c r="L125" s="103">
        <f t="shared" si="9"/>
        <v>40.849999999999994</v>
      </c>
      <c r="M125" s="104">
        <f t="shared" si="10"/>
        <v>22.48</v>
      </c>
      <c r="O125" s="59">
        <f t="shared" si="11"/>
        <v>0</v>
      </c>
    </row>
    <row r="126" spans="1:15" ht="13.8" thickBot="1" x14ac:dyDescent="0.3">
      <c r="A126" s="106" t="s">
        <v>802</v>
      </c>
      <c r="B126" s="98">
        <v>42</v>
      </c>
      <c r="C126" s="99">
        <v>10.82</v>
      </c>
      <c r="D126" s="99">
        <v>10.92</v>
      </c>
      <c r="E126" s="100">
        <v>36.26</v>
      </c>
      <c r="F126" s="101">
        <v>401903</v>
      </c>
      <c r="G126" s="93" t="s">
        <v>529</v>
      </c>
      <c r="H126" s="91"/>
      <c r="I126" s="92" t="s">
        <v>523</v>
      </c>
      <c r="K126" s="102">
        <f t="shared" si="8"/>
        <v>13.296542000000001</v>
      </c>
      <c r="L126" s="103">
        <f t="shared" si="9"/>
        <v>14.812209999999999</v>
      </c>
      <c r="M126" s="104">
        <f t="shared" si="10"/>
        <v>8.1512479999999989</v>
      </c>
      <c r="O126" s="59">
        <f t="shared" si="11"/>
        <v>0</v>
      </c>
    </row>
    <row r="127" spans="1:15" ht="13.8" thickBot="1" x14ac:dyDescent="0.3">
      <c r="A127" s="106" t="s">
        <v>557</v>
      </c>
      <c r="B127" s="98">
        <v>42</v>
      </c>
      <c r="C127" s="99">
        <v>10.82</v>
      </c>
      <c r="D127" s="99">
        <v>10.92</v>
      </c>
      <c r="E127" s="100">
        <v>36.26</v>
      </c>
      <c r="F127" s="101">
        <v>401903</v>
      </c>
      <c r="G127" s="93" t="s">
        <v>529</v>
      </c>
      <c r="H127" s="91"/>
      <c r="I127" s="92" t="s">
        <v>523</v>
      </c>
      <c r="K127" s="102">
        <f t="shared" si="8"/>
        <v>13.296542000000001</v>
      </c>
      <c r="L127" s="103">
        <f t="shared" si="9"/>
        <v>14.812209999999999</v>
      </c>
      <c r="M127" s="104">
        <f t="shared" si="10"/>
        <v>8.1512479999999989</v>
      </c>
      <c r="O127" s="59">
        <f t="shared" si="11"/>
        <v>0</v>
      </c>
    </row>
    <row r="128" spans="1:15" ht="13.8" thickBot="1" x14ac:dyDescent="0.3">
      <c r="A128" s="106" t="s">
        <v>556</v>
      </c>
      <c r="B128" s="98">
        <v>34</v>
      </c>
      <c r="C128" s="99">
        <v>33</v>
      </c>
      <c r="D128" s="99">
        <v>33</v>
      </c>
      <c r="E128" s="100"/>
      <c r="F128" s="101">
        <v>401902</v>
      </c>
      <c r="G128" s="93" t="s">
        <v>555</v>
      </c>
      <c r="H128" s="91"/>
      <c r="I128" s="92" t="s">
        <v>523</v>
      </c>
      <c r="K128" s="102">
        <f t="shared" si="8"/>
        <v>0</v>
      </c>
      <c r="L128" s="103">
        <f t="shared" si="9"/>
        <v>0</v>
      </c>
      <c r="M128" s="104">
        <f t="shared" si="10"/>
        <v>0</v>
      </c>
      <c r="O128" s="59">
        <f t="shared" si="11"/>
        <v>0</v>
      </c>
    </row>
    <row r="129" spans="1:15" ht="13.8" thickBot="1" x14ac:dyDescent="0.3">
      <c r="A129" s="106" t="s">
        <v>554</v>
      </c>
      <c r="B129" s="98">
        <v>100</v>
      </c>
      <c r="C129" s="99"/>
      <c r="D129" s="99"/>
      <c r="E129" s="100"/>
      <c r="F129" s="101"/>
      <c r="G129" s="93" t="s">
        <v>553</v>
      </c>
      <c r="H129" s="91"/>
      <c r="I129" s="92" t="s">
        <v>523</v>
      </c>
      <c r="K129" s="102">
        <f t="shared" si="8"/>
        <v>0</v>
      </c>
      <c r="L129" s="103">
        <f t="shared" si="9"/>
        <v>0</v>
      </c>
      <c r="M129" s="104">
        <f t="shared" si="10"/>
        <v>0</v>
      </c>
      <c r="O129" s="59">
        <f t="shared" si="11"/>
        <v>0</v>
      </c>
    </row>
    <row r="130" spans="1:15" ht="13.8" thickBot="1" x14ac:dyDescent="0.3">
      <c r="A130" s="106" t="s">
        <v>552</v>
      </c>
      <c r="B130" s="98"/>
      <c r="C130" s="99"/>
      <c r="D130" s="99"/>
      <c r="E130" s="100">
        <v>100</v>
      </c>
      <c r="F130" s="101"/>
      <c r="G130" s="93" t="s">
        <v>524</v>
      </c>
      <c r="H130" s="91"/>
      <c r="I130" s="92" t="s">
        <v>523</v>
      </c>
      <c r="K130" s="102">
        <f t="shared" si="8"/>
        <v>36.67</v>
      </c>
      <c r="L130" s="103">
        <f t="shared" si="9"/>
        <v>40.849999999999994</v>
      </c>
      <c r="M130" s="104">
        <f t="shared" si="10"/>
        <v>22.48</v>
      </c>
      <c r="O130" s="59">
        <f t="shared" si="11"/>
        <v>0</v>
      </c>
    </row>
    <row r="131" spans="1:15" ht="13.8" thickBot="1" x14ac:dyDescent="0.3">
      <c r="A131" s="106" t="s">
        <v>551</v>
      </c>
      <c r="B131" s="98"/>
      <c r="C131" s="99"/>
      <c r="D131" s="99"/>
      <c r="E131" s="100">
        <v>100</v>
      </c>
      <c r="F131" s="101"/>
      <c r="G131" s="93" t="s">
        <v>524</v>
      </c>
      <c r="H131" s="91"/>
      <c r="I131" s="92" t="s">
        <v>523</v>
      </c>
      <c r="K131" s="102">
        <f t="shared" si="8"/>
        <v>36.67</v>
      </c>
      <c r="L131" s="103">
        <f t="shared" si="9"/>
        <v>40.849999999999994</v>
      </c>
      <c r="M131" s="104">
        <f t="shared" si="10"/>
        <v>22.48</v>
      </c>
      <c r="O131" s="59">
        <f t="shared" si="11"/>
        <v>0</v>
      </c>
    </row>
    <row r="132" spans="1:15" ht="13.8" thickBot="1" x14ac:dyDescent="0.3">
      <c r="A132" s="106" t="s">
        <v>550</v>
      </c>
      <c r="B132" s="98">
        <v>42</v>
      </c>
      <c r="C132" s="99">
        <v>10.82</v>
      </c>
      <c r="D132" s="99">
        <v>10.92</v>
      </c>
      <c r="E132" s="100">
        <v>36.26</v>
      </c>
      <c r="F132" s="101"/>
      <c r="G132" s="93" t="s">
        <v>549</v>
      </c>
      <c r="H132" s="91"/>
      <c r="I132" s="92" t="s">
        <v>523</v>
      </c>
      <c r="K132" s="102">
        <f t="shared" si="8"/>
        <v>13.296542000000001</v>
      </c>
      <c r="L132" s="103">
        <f t="shared" si="9"/>
        <v>14.812209999999999</v>
      </c>
      <c r="M132" s="104">
        <f t="shared" si="10"/>
        <v>8.1512479999999989</v>
      </c>
      <c r="O132" s="59">
        <f t="shared" si="11"/>
        <v>0</v>
      </c>
    </row>
    <row r="133" spans="1:15" ht="13.8" thickBot="1" x14ac:dyDescent="0.3">
      <c r="A133" s="106" t="s">
        <v>547</v>
      </c>
      <c r="B133" s="98">
        <v>42</v>
      </c>
      <c r="C133" s="99">
        <v>10.82</v>
      </c>
      <c r="D133" s="99">
        <v>10.92</v>
      </c>
      <c r="E133" s="100">
        <v>36.26</v>
      </c>
      <c r="F133" s="101">
        <v>401903</v>
      </c>
      <c r="G133" s="93" t="s">
        <v>529</v>
      </c>
      <c r="H133" s="91"/>
      <c r="I133" s="92" t="s">
        <v>523</v>
      </c>
      <c r="K133" s="102">
        <f t="shared" si="8"/>
        <v>13.296542000000001</v>
      </c>
      <c r="L133" s="103">
        <f t="shared" si="9"/>
        <v>14.812209999999999</v>
      </c>
      <c r="M133" s="104">
        <f t="shared" si="10"/>
        <v>8.1512479999999989</v>
      </c>
      <c r="O133" s="59">
        <f t="shared" si="11"/>
        <v>0</v>
      </c>
    </row>
    <row r="134" spans="1:15" ht="13.8" thickBot="1" x14ac:dyDescent="0.3">
      <c r="A134" s="106" t="s">
        <v>546</v>
      </c>
      <c r="B134" s="98"/>
      <c r="C134" s="99"/>
      <c r="D134" s="99"/>
      <c r="E134" s="100">
        <v>100</v>
      </c>
      <c r="F134" s="101"/>
      <c r="G134" s="93" t="s">
        <v>524</v>
      </c>
      <c r="H134" s="91"/>
      <c r="I134" s="92" t="s">
        <v>523</v>
      </c>
      <c r="K134" s="102">
        <f t="shared" si="8"/>
        <v>36.67</v>
      </c>
      <c r="L134" s="103">
        <f t="shared" si="9"/>
        <v>40.849999999999994</v>
      </c>
      <c r="M134" s="104">
        <f t="shared" si="10"/>
        <v>22.48</v>
      </c>
      <c r="O134" s="59">
        <f t="shared" si="11"/>
        <v>0</v>
      </c>
    </row>
    <row r="135" spans="1:15" ht="13.8" thickBot="1" x14ac:dyDescent="0.3">
      <c r="A135" s="106" t="s">
        <v>545</v>
      </c>
      <c r="B135" s="98">
        <v>42</v>
      </c>
      <c r="C135" s="99">
        <v>10.82</v>
      </c>
      <c r="D135" s="99">
        <v>10.92</v>
      </c>
      <c r="E135" s="100">
        <v>36.26</v>
      </c>
      <c r="F135" s="101">
        <v>401903</v>
      </c>
      <c r="G135" s="93" t="s">
        <v>529</v>
      </c>
      <c r="H135" s="91"/>
      <c r="I135" s="92" t="s">
        <v>523</v>
      </c>
      <c r="K135" s="102">
        <f t="shared" si="8"/>
        <v>13.296542000000001</v>
      </c>
      <c r="L135" s="103">
        <f t="shared" si="9"/>
        <v>14.812209999999999</v>
      </c>
      <c r="M135" s="104">
        <f t="shared" si="10"/>
        <v>8.1512479999999989</v>
      </c>
      <c r="O135" s="59">
        <f t="shared" si="11"/>
        <v>0</v>
      </c>
    </row>
    <row r="136" spans="1:15" ht="13.8" thickBot="1" x14ac:dyDescent="0.3">
      <c r="A136" s="106" t="s">
        <v>544</v>
      </c>
      <c r="B136" s="98"/>
      <c r="C136" s="99"/>
      <c r="D136" s="99"/>
      <c r="E136" s="100">
        <v>100</v>
      </c>
      <c r="F136" s="101" t="s">
        <v>543</v>
      </c>
      <c r="G136" s="93" t="s">
        <v>262</v>
      </c>
      <c r="H136" s="91"/>
      <c r="I136" s="92" t="s">
        <v>542</v>
      </c>
      <c r="K136" s="102">
        <f t="shared" si="8"/>
        <v>36.67</v>
      </c>
      <c r="L136" s="103">
        <f t="shared" si="9"/>
        <v>40.849999999999994</v>
      </c>
      <c r="M136" s="104">
        <f t="shared" si="10"/>
        <v>22.48</v>
      </c>
      <c r="O136" s="59">
        <f t="shared" si="11"/>
        <v>0</v>
      </c>
    </row>
    <row r="137" spans="1:15" ht="13.8" thickBot="1" x14ac:dyDescent="0.3">
      <c r="A137" s="106" t="s">
        <v>541</v>
      </c>
      <c r="B137" s="98">
        <v>42</v>
      </c>
      <c r="C137" s="99">
        <v>10.82</v>
      </c>
      <c r="D137" s="99">
        <v>10.92</v>
      </c>
      <c r="E137" s="100">
        <v>36.26</v>
      </c>
      <c r="F137" s="101">
        <v>401903</v>
      </c>
      <c r="G137" s="93" t="s">
        <v>529</v>
      </c>
      <c r="H137" s="91"/>
      <c r="I137" s="92" t="s">
        <v>523</v>
      </c>
      <c r="K137" s="102">
        <f t="shared" si="8"/>
        <v>13.296542000000001</v>
      </c>
      <c r="L137" s="103">
        <f t="shared" si="9"/>
        <v>14.812209999999999</v>
      </c>
      <c r="M137" s="104">
        <f t="shared" si="10"/>
        <v>8.1512479999999989</v>
      </c>
      <c r="O137" s="59">
        <f t="shared" si="11"/>
        <v>0</v>
      </c>
    </row>
    <row r="138" spans="1:15" ht="13.8" thickBot="1" x14ac:dyDescent="0.3">
      <c r="A138" s="106" t="s">
        <v>540</v>
      </c>
      <c r="B138" s="98"/>
      <c r="C138" s="99">
        <v>100</v>
      </c>
      <c r="D138" s="99"/>
      <c r="E138" s="100"/>
      <c r="F138" s="101" t="s">
        <v>538</v>
      </c>
      <c r="G138" s="93" t="s">
        <v>539</v>
      </c>
      <c r="H138" s="91"/>
      <c r="I138" s="92" t="s">
        <v>523</v>
      </c>
      <c r="K138" s="102">
        <f t="shared" si="8"/>
        <v>0</v>
      </c>
      <c r="L138" s="103">
        <f t="shared" si="9"/>
        <v>0</v>
      </c>
      <c r="M138" s="104">
        <f t="shared" si="10"/>
        <v>0</v>
      </c>
      <c r="O138" s="59">
        <f t="shared" si="11"/>
        <v>0</v>
      </c>
    </row>
    <row r="139" spans="1:15" ht="13.8" thickBot="1" x14ac:dyDescent="0.3">
      <c r="A139" s="106" t="s">
        <v>722</v>
      </c>
      <c r="B139" s="98">
        <v>100</v>
      </c>
      <c r="C139" s="99"/>
      <c r="D139" s="99"/>
      <c r="E139" s="100"/>
      <c r="F139" s="101">
        <v>401588</v>
      </c>
      <c r="G139" s="93" t="s">
        <v>584</v>
      </c>
      <c r="H139" s="91"/>
      <c r="I139" s="92" t="s">
        <v>523</v>
      </c>
      <c r="K139" s="102">
        <f t="shared" si="8"/>
        <v>0</v>
      </c>
      <c r="L139" s="103">
        <f t="shared" si="9"/>
        <v>0</v>
      </c>
      <c r="M139" s="104">
        <f t="shared" si="10"/>
        <v>0</v>
      </c>
      <c r="O139" s="59">
        <f t="shared" si="11"/>
        <v>0</v>
      </c>
    </row>
    <row r="140" spans="1:15" ht="13.8" thickBot="1" x14ac:dyDescent="0.3">
      <c r="A140" s="106" t="s">
        <v>532</v>
      </c>
      <c r="B140" s="98">
        <v>42</v>
      </c>
      <c r="C140" s="99">
        <v>10.82</v>
      </c>
      <c r="D140" s="99">
        <v>10.92</v>
      </c>
      <c r="E140" s="100">
        <v>36.26</v>
      </c>
      <c r="F140" s="101">
        <v>401903</v>
      </c>
      <c r="G140" s="93" t="s">
        <v>529</v>
      </c>
      <c r="H140" s="91"/>
      <c r="I140" s="92" t="s">
        <v>523</v>
      </c>
      <c r="K140" s="102">
        <f t="shared" si="8"/>
        <v>13.296542000000001</v>
      </c>
      <c r="L140" s="103">
        <f t="shared" si="9"/>
        <v>14.812209999999999</v>
      </c>
      <c r="M140" s="104">
        <f t="shared" si="10"/>
        <v>8.1512479999999989</v>
      </c>
      <c r="O140" s="59">
        <f t="shared" si="11"/>
        <v>0</v>
      </c>
    </row>
    <row r="141" spans="1:15" ht="13.8" thickBot="1" x14ac:dyDescent="0.3">
      <c r="A141" s="106" t="s">
        <v>530</v>
      </c>
      <c r="B141" s="98">
        <v>34</v>
      </c>
      <c r="C141" s="99">
        <v>33</v>
      </c>
      <c r="D141" s="99">
        <v>33</v>
      </c>
      <c r="E141" s="100"/>
      <c r="F141" s="101">
        <v>401903</v>
      </c>
      <c r="G141" s="93" t="s">
        <v>529</v>
      </c>
      <c r="H141" s="91"/>
      <c r="I141" s="92" t="s">
        <v>523</v>
      </c>
      <c r="K141" s="102">
        <f t="shared" si="8"/>
        <v>0</v>
      </c>
      <c r="L141" s="103">
        <f t="shared" si="9"/>
        <v>0</v>
      </c>
      <c r="M141" s="104">
        <f t="shared" si="10"/>
        <v>0</v>
      </c>
      <c r="O141" s="59">
        <f t="shared" si="11"/>
        <v>0</v>
      </c>
    </row>
    <row r="142" spans="1:15" ht="13.8" thickBot="1" x14ac:dyDescent="0.3">
      <c r="A142" s="106" t="s">
        <v>528</v>
      </c>
      <c r="B142" s="98">
        <v>100</v>
      </c>
      <c r="C142" s="99"/>
      <c r="D142" s="99"/>
      <c r="E142" s="100"/>
      <c r="F142" s="101" t="s">
        <v>526</v>
      </c>
      <c r="G142" s="93" t="s">
        <v>527</v>
      </c>
      <c r="H142" s="91"/>
      <c r="I142" s="92" t="s">
        <v>523</v>
      </c>
      <c r="K142" s="102">
        <f t="shared" si="8"/>
        <v>0</v>
      </c>
      <c r="L142" s="103">
        <f t="shared" si="9"/>
        <v>0</v>
      </c>
      <c r="M142" s="104">
        <f t="shared" si="10"/>
        <v>0</v>
      </c>
      <c r="O142" s="59">
        <f t="shared" si="11"/>
        <v>0</v>
      </c>
    </row>
    <row r="143" spans="1:15" ht="13.8" thickBot="1" x14ac:dyDescent="0.3">
      <c r="A143" s="106" t="s">
        <v>525</v>
      </c>
      <c r="B143" s="98"/>
      <c r="C143" s="99"/>
      <c r="D143" s="99"/>
      <c r="E143" s="100">
        <v>100</v>
      </c>
      <c r="F143" s="101"/>
      <c r="G143" s="93" t="s">
        <v>524</v>
      </c>
      <c r="H143" s="91"/>
      <c r="I143" s="92" t="s">
        <v>523</v>
      </c>
      <c r="K143" s="102">
        <f t="shared" si="8"/>
        <v>36.67</v>
      </c>
      <c r="L143" s="103">
        <f t="shared" si="9"/>
        <v>40.849999999999994</v>
      </c>
      <c r="M143" s="104">
        <f t="shared" si="10"/>
        <v>22.48</v>
      </c>
      <c r="O143" s="59">
        <f t="shared" si="11"/>
        <v>0</v>
      </c>
    </row>
    <row r="144" spans="1:15" x14ac:dyDescent="0.25">
      <c r="A144" s="94"/>
      <c r="B144" s="95"/>
      <c r="C144" s="95"/>
      <c r="D144" s="95"/>
      <c r="E144" s="95"/>
      <c r="F144" s="57"/>
      <c r="G144" s="55"/>
      <c r="H144" s="55"/>
      <c r="I144" s="55"/>
      <c r="K144" s="55"/>
      <c r="L144" s="55"/>
      <c r="M144" s="55"/>
      <c r="N144" s="55"/>
      <c r="O144" s="59"/>
    </row>
    <row r="145" spans="1:15" x14ac:dyDescent="0.25">
      <c r="A145" s="94"/>
      <c r="B145" s="96">
        <f>SUM(B3:B144)</f>
        <v>4980</v>
      </c>
      <c r="C145" s="96">
        <f>SUM(C3:C144)</f>
        <v>1210.1000000000008</v>
      </c>
      <c r="D145" s="96">
        <f>SUM(D3:D144)</f>
        <v>1415.6000000000001</v>
      </c>
      <c r="E145" s="96">
        <f>SUM(E3:E144)</f>
        <v>6494.3000000000075</v>
      </c>
      <c r="F145" s="57"/>
      <c r="G145" s="55"/>
      <c r="H145" s="55"/>
      <c r="I145" s="55"/>
      <c r="K145" s="96">
        <f>SUM(K3:K144)</f>
        <v>2381.459810000003</v>
      </c>
      <c r="L145" s="96">
        <f>SUM(L3:L144)</f>
        <v>2652.9215499999996</v>
      </c>
      <c r="M145" s="96">
        <f>SUM(M3:M144)</f>
        <v>1459.9186399999996</v>
      </c>
      <c r="N145" s="55"/>
      <c r="O145" s="59"/>
    </row>
    <row r="146" spans="1:15" x14ac:dyDescent="0.25">
      <c r="A146" s="94"/>
      <c r="B146" s="95"/>
      <c r="C146" s="95"/>
      <c r="D146" s="95"/>
      <c r="E146" s="95"/>
      <c r="F146" s="57"/>
      <c r="G146" s="55"/>
      <c r="H146" s="55"/>
      <c r="I146" s="55"/>
      <c r="K146" s="55"/>
      <c r="L146" s="55"/>
      <c r="M146" s="55"/>
      <c r="N146" s="55"/>
      <c r="O146" s="59"/>
    </row>
    <row r="147" spans="1:15" x14ac:dyDescent="0.25">
      <c r="A147" s="94"/>
      <c r="B147" s="95" t="s">
        <v>522</v>
      </c>
      <c r="C147" s="95" t="s">
        <v>521</v>
      </c>
      <c r="D147" s="95" t="s">
        <v>520</v>
      </c>
      <c r="E147" s="95" t="s">
        <v>519</v>
      </c>
      <c r="F147" s="57"/>
      <c r="G147" s="55"/>
      <c r="H147" s="55"/>
      <c r="I147" s="55"/>
      <c r="K147" s="55"/>
      <c r="L147" s="55"/>
      <c r="M147" s="55"/>
      <c r="N147" s="55"/>
      <c r="O147" s="59"/>
    </row>
    <row r="148" spans="1:15" x14ac:dyDescent="0.25">
      <c r="A148" s="94" t="s">
        <v>714</v>
      </c>
      <c r="B148" s="96">
        <f>B145/100</f>
        <v>49.8</v>
      </c>
      <c r="C148" s="96">
        <f>C145/100</f>
        <v>12.101000000000008</v>
      </c>
      <c r="D148" s="96">
        <f>D145/100</f>
        <v>14.156000000000001</v>
      </c>
      <c r="E148" s="96">
        <f>E145/100</f>
        <v>64.943000000000069</v>
      </c>
      <c r="F148" s="57"/>
      <c r="G148" s="55"/>
      <c r="H148" s="55"/>
      <c r="I148" s="55"/>
      <c r="K148" s="96">
        <f>K145/100</f>
        <v>23.81459810000003</v>
      </c>
      <c r="L148" s="96">
        <f>L145/100</f>
        <v>26.529215499999996</v>
      </c>
      <c r="M148" s="96">
        <f>M145/100</f>
        <v>14.599186399999997</v>
      </c>
      <c r="N148" s="55"/>
      <c r="O148" s="59"/>
    </row>
    <row r="149" spans="1:15" x14ac:dyDescent="0.25">
      <c r="A149" s="94"/>
      <c r="B149" s="95"/>
      <c r="C149" s="95"/>
      <c r="D149" s="95"/>
      <c r="E149" s="95"/>
      <c r="F149" s="57"/>
      <c r="G149" s="55"/>
      <c r="H149" s="55"/>
      <c r="I149" s="55"/>
      <c r="K149" s="55"/>
      <c r="L149" s="55"/>
      <c r="M149" s="55"/>
      <c r="N149" s="55"/>
      <c r="O149" s="59"/>
    </row>
    <row r="150" spans="1:15" x14ac:dyDescent="0.25">
      <c r="A150" s="94"/>
      <c r="B150" s="95"/>
      <c r="C150" s="95"/>
      <c r="D150" s="95"/>
      <c r="E150" s="95"/>
      <c r="F150" s="57"/>
      <c r="G150" s="55"/>
      <c r="H150" s="55"/>
      <c r="I150" s="55"/>
      <c r="K150" s="55"/>
      <c r="L150" s="55"/>
      <c r="M150" s="55"/>
      <c r="N150" s="55"/>
      <c r="O150" s="59"/>
    </row>
    <row r="151" spans="1:15" ht="13.8" thickBot="1" x14ac:dyDescent="0.3">
      <c r="A151" s="94"/>
      <c r="B151" s="95"/>
      <c r="C151" s="95"/>
      <c r="D151" s="95"/>
      <c r="E151" s="95"/>
      <c r="F151" s="57"/>
      <c r="G151" s="55"/>
      <c r="H151" s="55"/>
      <c r="I151" s="55"/>
      <c r="K151" s="55"/>
      <c r="L151" s="55"/>
      <c r="M151" s="55"/>
      <c r="N151" s="55"/>
      <c r="O151" s="59"/>
    </row>
    <row r="152" spans="1:15" ht="13.8" thickBot="1" x14ac:dyDescent="0.3">
      <c r="A152" s="79" t="s">
        <v>674</v>
      </c>
      <c r="B152" s="77">
        <v>42</v>
      </c>
      <c r="C152" s="76">
        <v>10.82</v>
      </c>
      <c r="D152" s="76">
        <v>10.92</v>
      </c>
      <c r="E152" s="75">
        <v>36.26</v>
      </c>
      <c r="F152" s="63">
        <v>401903</v>
      </c>
      <c r="G152" s="78" t="s">
        <v>529</v>
      </c>
      <c r="H152" s="58"/>
      <c r="I152" s="73" t="s">
        <v>523</v>
      </c>
      <c r="K152" s="72">
        <f t="shared" ref="K152:K158" si="12">$E152*$K$2</f>
        <v>13.296542000000001</v>
      </c>
      <c r="L152" s="71">
        <f t="shared" ref="L152:L158" si="13">$E152*$L$2</f>
        <v>14.812209999999999</v>
      </c>
      <c r="M152" s="70">
        <f t="shared" ref="M152:M158" si="14">$M$2*$E152</f>
        <v>8.1512479999999989</v>
      </c>
      <c r="N152" s="51" t="s">
        <v>536</v>
      </c>
      <c r="O152" s="59">
        <f t="shared" ref="O152:O158" si="15">E152-K152-L152-M152</f>
        <v>0</v>
      </c>
    </row>
    <row r="153" spans="1:15" x14ac:dyDescent="0.25">
      <c r="A153" s="79" t="s">
        <v>626</v>
      </c>
      <c r="B153" s="77">
        <v>42</v>
      </c>
      <c r="C153" s="76">
        <v>10.82</v>
      </c>
      <c r="D153" s="76">
        <v>10.92</v>
      </c>
      <c r="E153" s="75">
        <v>36.26</v>
      </c>
      <c r="F153" s="63">
        <v>401903</v>
      </c>
      <c r="G153" s="78" t="s">
        <v>529</v>
      </c>
      <c r="H153" s="58"/>
      <c r="I153" s="73" t="s">
        <v>523</v>
      </c>
      <c r="K153" s="72">
        <f t="shared" si="12"/>
        <v>13.296542000000001</v>
      </c>
      <c r="L153" s="71">
        <f t="shared" si="13"/>
        <v>14.812209999999999</v>
      </c>
      <c r="M153" s="70">
        <f t="shared" si="14"/>
        <v>8.1512479999999989</v>
      </c>
      <c r="N153" s="51" t="s">
        <v>536</v>
      </c>
      <c r="O153" s="59">
        <f t="shared" si="15"/>
        <v>0</v>
      </c>
    </row>
    <row r="154" spans="1:15" ht="13.8" thickBot="1" x14ac:dyDescent="0.3">
      <c r="A154" s="69" t="s">
        <v>612</v>
      </c>
      <c r="B154" s="67">
        <v>100</v>
      </c>
      <c r="C154" s="66"/>
      <c r="D154" s="66"/>
      <c r="E154" s="65"/>
      <c r="F154" s="74" t="s">
        <v>526</v>
      </c>
      <c r="G154" s="68" t="s">
        <v>527</v>
      </c>
      <c r="H154" s="58"/>
      <c r="I154" s="64" t="s">
        <v>523</v>
      </c>
      <c r="K154" s="62">
        <f t="shared" si="12"/>
        <v>0</v>
      </c>
      <c r="L154" s="61">
        <f t="shared" si="13"/>
        <v>0</v>
      </c>
      <c r="M154" s="60">
        <f t="shared" si="14"/>
        <v>0</v>
      </c>
      <c r="N154" s="51" t="s">
        <v>531</v>
      </c>
      <c r="O154" s="59">
        <f t="shared" si="15"/>
        <v>0</v>
      </c>
    </row>
    <row r="155" spans="1:15" x14ac:dyDescent="0.25">
      <c r="A155" s="79" t="s">
        <v>597</v>
      </c>
      <c r="B155" s="77">
        <v>42</v>
      </c>
      <c r="C155" s="76">
        <v>10.82</v>
      </c>
      <c r="D155" s="76">
        <v>10.92</v>
      </c>
      <c r="E155" s="75">
        <v>36.26</v>
      </c>
      <c r="F155" s="74">
        <v>401903</v>
      </c>
      <c r="G155" s="78" t="s">
        <v>529</v>
      </c>
      <c r="H155" s="58"/>
      <c r="I155" s="73" t="s">
        <v>523</v>
      </c>
      <c r="K155" s="72">
        <f t="shared" si="12"/>
        <v>13.296542000000001</v>
      </c>
      <c r="L155" s="71">
        <f t="shared" si="13"/>
        <v>14.812209999999999</v>
      </c>
      <c r="M155" s="70">
        <f t="shared" si="14"/>
        <v>8.1512479999999989</v>
      </c>
      <c r="N155" s="51" t="s">
        <v>531</v>
      </c>
      <c r="O155" s="59">
        <f t="shared" si="15"/>
        <v>0</v>
      </c>
    </row>
    <row r="156" spans="1:15" x14ac:dyDescent="0.25">
      <c r="A156" s="69" t="s">
        <v>562</v>
      </c>
      <c r="B156" s="67">
        <v>100</v>
      </c>
      <c r="C156" s="66"/>
      <c r="D156" s="66"/>
      <c r="E156" s="65"/>
      <c r="F156" s="74" t="s">
        <v>526</v>
      </c>
      <c r="G156" s="68" t="s">
        <v>527</v>
      </c>
      <c r="H156" s="58"/>
      <c r="I156" s="64" t="s">
        <v>523</v>
      </c>
      <c r="K156" s="62">
        <f t="shared" si="12"/>
        <v>0</v>
      </c>
      <c r="L156" s="61">
        <f t="shared" si="13"/>
        <v>0</v>
      </c>
      <c r="M156" s="60">
        <f t="shared" si="14"/>
        <v>0</v>
      </c>
      <c r="N156" s="51" t="s">
        <v>531</v>
      </c>
      <c r="O156" s="59">
        <f t="shared" si="15"/>
        <v>0</v>
      </c>
    </row>
    <row r="157" spans="1:15" ht="13.8" thickBot="1" x14ac:dyDescent="0.3">
      <c r="A157" s="69" t="s">
        <v>537</v>
      </c>
      <c r="B157" s="67">
        <v>42</v>
      </c>
      <c r="C157" s="66">
        <v>10.82</v>
      </c>
      <c r="D157" s="66">
        <v>10.92</v>
      </c>
      <c r="E157" s="65">
        <v>36.26</v>
      </c>
      <c r="F157" s="74">
        <v>401903</v>
      </c>
      <c r="G157" s="68" t="s">
        <v>529</v>
      </c>
      <c r="H157" s="58"/>
      <c r="I157" s="64" t="s">
        <v>523</v>
      </c>
      <c r="K157" s="62">
        <f t="shared" si="12"/>
        <v>13.296542000000001</v>
      </c>
      <c r="L157" s="61">
        <f t="shared" si="13"/>
        <v>14.812209999999999</v>
      </c>
      <c r="M157" s="60">
        <f t="shared" si="14"/>
        <v>8.1512479999999989</v>
      </c>
      <c r="N157" s="51" t="s">
        <v>536</v>
      </c>
      <c r="O157" s="59">
        <f t="shared" si="15"/>
        <v>0</v>
      </c>
    </row>
    <row r="158" spans="1:15" x14ac:dyDescent="0.25">
      <c r="A158" s="79" t="s">
        <v>535</v>
      </c>
      <c r="B158" s="77"/>
      <c r="C158" s="76"/>
      <c r="D158" s="76"/>
      <c r="E158" s="75">
        <v>100</v>
      </c>
      <c r="F158" s="63" t="s">
        <v>533</v>
      </c>
      <c r="G158" s="78" t="s">
        <v>534</v>
      </c>
      <c r="H158" s="58"/>
      <c r="I158" s="73" t="s">
        <v>523</v>
      </c>
      <c r="K158" s="72">
        <f t="shared" si="12"/>
        <v>36.67</v>
      </c>
      <c r="L158" s="71">
        <f t="shared" si="13"/>
        <v>40.849999999999994</v>
      </c>
      <c r="M158" s="70">
        <f t="shared" si="14"/>
        <v>22.48</v>
      </c>
      <c r="N158" s="51" t="s">
        <v>531</v>
      </c>
      <c r="O158" s="59">
        <f t="shared" si="15"/>
        <v>0</v>
      </c>
    </row>
    <row r="159" spans="1:15" x14ac:dyDescent="0.25">
      <c r="A159" s="94"/>
      <c r="B159" s="95"/>
      <c r="C159" s="95"/>
      <c r="D159" s="95"/>
      <c r="E159" s="95"/>
      <c r="F159" s="57"/>
      <c r="G159" s="55"/>
      <c r="H159" s="55"/>
      <c r="I159" s="55"/>
      <c r="J159" s="55"/>
      <c r="K159" s="55"/>
      <c r="L159" s="55"/>
      <c r="M159" s="55"/>
      <c r="N159" s="55"/>
      <c r="O159" s="59"/>
    </row>
    <row r="160" spans="1:15" x14ac:dyDescent="0.25">
      <c r="A160" s="94"/>
      <c r="B160" s="96">
        <f>SUM(B152:B159)</f>
        <v>368</v>
      </c>
      <c r="C160" s="96">
        <f>SUM(C152:C159)</f>
        <v>43.28</v>
      </c>
      <c r="D160" s="96">
        <f>SUM(D152:D159)</f>
        <v>43.68</v>
      </c>
      <c r="E160" s="96">
        <f>SUM(E152:E159)</f>
        <v>245.04</v>
      </c>
      <c r="F160" s="57"/>
      <c r="G160" s="55"/>
      <c r="H160" s="55"/>
      <c r="I160" s="55"/>
      <c r="J160" s="55"/>
      <c r="K160" s="96">
        <f>SUM(K152:K159)</f>
        <v>89.856167999999997</v>
      </c>
      <c r="L160" s="96">
        <f>SUM(L152:L159)</f>
        <v>100.09884</v>
      </c>
      <c r="M160" s="96">
        <f>SUM(M152:M159)</f>
        <v>55.084992</v>
      </c>
      <c r="N160" s="55"/>
      <c r="O160" s="59"/>
    </row>
    <row r="161" spans="1:15" x14ac:dyDescent="0.25">
      <c r="A161" s="94"/>
      <c r="B161" s="95"/>
      <c r="C161" s="95"/>
      <c r="D161" s="95"/>
      <c r="E161" s="95"/>
      <c r="F161" s="57"/>
      <c r="G161" s="55"/>
      <c r="H161" s="55"/>
      <c r="I161" s="55"/>
      <c r="J161" s="55"/>
      <c r="K161" s="55"/>
      <c r="L161" s="55"/>
      <c r="M161" s="55"/>
      <c r="N161" s="55"/>
      <c r="O161" s="59"/>
    </row>
    <row r="162" spans="1:15" x14ac:dyDescent="0.25">
      <c r="A162" s="94"/>
      <c r="B162" s="95" t="s">
        <v>522</v>
      </c>
      <c r="C162" s="95" t="s">
        <v>521</v>
      </c>
      <c r="D162" s="95" t="s">
        <v>520</v>
      </c>
      <c r="E162" s="95" t="s">
        <v>519</v>
      </c>
      <c r="F162" s="57"/>
      <c r="G162" s="55"/>
      <c r="H162" s="55"/>
      <c r="I162" s="55"/>
      <c r="J162" s="55"/>
      <c r="K162" s="55"/>
      <c r="L162" s="55"/>
      <c r="M162" s="55"/>
      <c r="N162" s="55"/>
      <c r="O162" s="59"/>
    </row>
    <row r="163" spans="1:15" x14ac:dyDescent="0.25">
      <c r="A163" s="94" t="s">
        <v>717</v>
      </c>
      <c r="B163" s="96">
        <f>B160/100</f>
        <v>3.68</v>
      </c>
      <c r="C163" s="96">
        <f>C160/100</f>
        <v>0.43280000000000002</v>
      </c>
      <c r="D163" s="96">
        <f>D160/100</f>
        <v>0.43680000000000002</v>
      </c>
      <c r="E163" s="96">
        <f>E160/100</f>
        <v>2.4504000000000001</v>
      </c>
      <c r="F163" s="57"/>
      <c r="G163" s="55"/>
      <c r="H163" s="55"/>
      <c r="I163" s="94" t="s">
        <v>717</v>
      </c>
      <c r="J163" s="55"/>
      <c r="K163" s="96">
        <f>K160/100</f>
        <v>0.89856167999999992</v>
      </c>
      <c r="L163" s="96">
        <f>L160/100</f>
        <v>1.0009884</v>
      </c>
      <c r="M163" s="96">
        <f>M160/100</f>
        <v>0.55084991999999999</v>
      </c>
      <c r="N163" s="55"/>
      <c r="O163" s="59"/>
    </row>
    <row r="164" spans="1:15" x14ac:dyDescent="0.25">
      <c r="A164" s="94"/>
      <c r="B164" s="95"/>
      <c r="C164" s="95"/>
      <c r="D164" s="95"/>
      <c r="E164" s="95"/>
      <c r="F164" s="57"/>
      <c r="G164" s="55"/>
      <c r="H164" s="55"/>
      <c r="I164" s="94"/>
      <c r="J164" s="55"/>
      <c r="K164" s="95"/>
      <c r="L164" s="95"/>
      <c r="M164" s="95"/>
      <c r="N164" s="55"/>
      <c r="O164" s="59"/>
    </row>
    <row r="165" spans="1:15" x14ac:dyDescent="0.25">
      <c r="A165" s="94" t="s">
        <v>715</v>
      </c>
      <c r="B165" s="96">
        <f>(B163*20)/30</f>
        <v>2.4533333333333336</v>
      </c>
      <c r="C165" s="96">
        <f>(C163*20)/30</f>
        <v>0.28853333333333336</v>
      </c>
      <c r="D165" s="96">
        <f>(D163*20)/30</f>
        <v>0.29120000000000001</v>
      </c>
      <c r="E165" s="96">
        <f>(E163*20)/30</f>
        <v>1.6336000000000002</v>
      </c>
      <c r="F165" s="57"/>
      <c r="G165" s="55"/>
      <c r="H165" s="55"/>
      <c r="I165" s="94" t="s">
        <v>715</v>
      </c>
      <c r="J165" s="55"/>
      <c r="K165" s="96">
        <f>(K163*20)/30</f>
        <v>0.59904111999999998</v>
      </c>
      <c r="L165" s="96">
        <f>(L163*20)/30</f>
        <v>0.66732559999999996</v>
      </c>
      <c r="M165" s="96">
        <f>(M163*20)/30</f>
        <v>0.36723328</v>
      </c>
      <c r="N165" s="55"/>
      <c r="O165" s="59"/>
    </row>
    <row r="166" spans="1:15" x14ac:dyDescent="0.25">
      <c r="A166" s="94"/>
      <c r="B166" s="95"/>
      <c r="C166" s="95"/>
      <c r="D166" s="95"/>
      <c r="E166" s="95"/>
      <c r="F166" s="57"/>
      <c r="G166" s="55"/>
      <c r="H166" s="55"/>
      <c r="I166" s="55"/>
      <c r="J166" s="55"/>
      <c r="K166" s="95"/>
      <c r="L166" s="95"/>
      <c r="M166" s="95"/>
      <c r="N166" s="55"/>
      <c r="O166" s="59"/>
    </row>
    <row r="167" spans="1:15" x14ac:dyDescent="0.25">
      <c r="A167" s="94"/>
      <c r="B167" s="95"/>
      <c r="C167" s="95"/>
      <c r="D167" s="95"/>
      <c r="E167" s="95"/>
      <c r="F167" s="57"/>
      <c r="G167" s="55"/>
      <c r="H167" s="55"/>
      <c r="I167" s="55"/>
      <c r="J167" s="55"/>
      <c r="K167" s="95"/>
      <c r="L167" s="95"/>
      <c r="M167" s="95"/>
      <c r="N167" s="55"/>
      <c r="O167" s="59"/>
    </row>
    <row r="168" spans="1:15" x14ac:dyDescent="0.25">
      <c r="A168" s="94"/>
      <c r="B168" s="95"/>
      <c r="C168" s="95"/>
      <c r="D168" s="95"/>
      <c r="E168" s="95"/>
      <c r="F168" s="57"/>
      <c r="G168" s="55"/>
      <c r="H168" s="55"/>
      <c r="I168" s="55"/>
      <c r="J168" s="55"/>
      <c r="K168" s="95"/>
      <c r="L168" s="95"/>
      <c r="M168" s="95"/>
      <c r="N168" s="55"/>
      <c r="O168" s="59"/>
    </row>
    <row r="169" spans="1:15" x14ac:dyDescent="0.25">
      <c r="A169" s="94" t="s">
        <v>716</v>
      </c>
      <c r="B169" s="54">
        <f>B148+B163</f>
        <v>53.48</v>
      </c>
      <c r="C169" s="54">
        <f>C148+C163</f>
        <v>12.533800000000008</v>
      </c>
      <c r="D169" s="54">
        <f>D148+D163</f>
        <v>14.5928</v>
      </c>
      <c r="E169" s="54">
        <f>E148+E163</f>
        <v>67.393400000000071</v>
      </c>
      <c r="F169" s="57"/>
      <c r="G169" s="55"/>
      <c r="H169" s="55"/>
      <c r="I169" s="94" t="s">
        <v>716</v>
      </c>
      <c r="J169" s="55"/>
      <c r="K169" s="54">
        <f>K148+K163</f>
        <v>24.71315978000003</v>
      </c>
      <c r="L169" s="54">
        <f>L148+L163</f>
        <v>27.530203899999997</v>
      </c>
      <c r="M169" s="54">
        <f>M148+M163</f>
        <v>15.150036319999996</v>
      </c>
      <c r="N169" s="55"/>
      <c r="O169" s="59"/>
    </row>
    <row r="171" spans="1:15" x14ac:dyDescent="0.25">
      <c r="A171" s="51" t="s">
        <v>518</v>
      </c>
      <c r="B171" s="107">
        <f>B148+B165</f>
        <v>52.25333333333333</v>
      </c>
      <c r="C171" s="107">
        <f>C148+C165</f>
        <v>12.389533333333342</v>
      </c>
      <c r="D171" s="107">
        <f>D148+D165</f>
        <v>14.4472</v>
      </c>
      <c r="E171" s="107">
        <f>E148+E165</f>
        <v>66.57660000000007</v>
      </c>
      <c r="I171" s="51" t="s">
        <v>518</v>
      </c>
      <c r="K171" s="107">
        <f>K148+K165</f>
        <v>24.413639220000029</v>
      </c>
      <c r="L171" s="107">
        <f>L148+L165</f>
        <v>27.196541099999997</v>
      </c>
      <c r="M171" s="107">
        <f>M148+M165</f>
        <v>14.966419679999998</v>
      </c>
    </row>
  </sheetData>
  <sortState ref="A158:AK179">
    <sortCondition ref="A158:A179"/>
  </sortState>
  <mergeCells count="1">
    <mergeCell ref="B2:E2"/>
  </mergeCells>
  <conditionalFormatting sqref="A3:M143 A152:M158">
    <cfRule type="expression" dxfId="0" priority="2">
      <formula>MOD(ROW(),2)=0</formula>
    </cfRule>
  </conditionalFormatting>
  <pageMargins left="1" right="1" top="1" bottom="1" header="0.5" footer="0.5"/>
  <pageSetup scale="5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6"/>
  <sheetViews>
    <sheetView zoomScale="80" zoomScaleNormal="80" workbookViewId="0">
      <pane xSplit="2" ySplit="5" topLeftCell="C345" activePane="bottomRight" state="frozen"/>
      <selection sqref="A1:C1"/>
      <selection pane="topRight" sqref="A1:C1"/>
      <selection pane="bottomLeft" sqref="A1:C1"/>
      <selection pane="bottomRight" activeCell="B366" sqref="B366"/>
    </sheetView>
  </sheetViews>
  <sheetFormatPr defaultColWidth="9.109375" defaultRowHeight="13.8" x14ac:dyDescent="0.3"/>
  <cols>
    <col min="1" max="1" width="16.109375" style="109" customWidth="1"/>
    <col min="2" max="2" width="35.6640625" style="109" customWidth="1"/>
    <col min="3" max="3" width="13.109375" style="110" customWidth="1"/>
    <col min="4" max="4" width="15.6640625" style="110" customWidth="1"/>
    <col min="5" max="13" width="12.6640625" style="109" customWidth="1"/>
    <col min="14" max="14" width="13.6640625" style="109" customWidth="1"/>
    <col min="15" max="15" width="13.88671875" style="110" bestFit="1" customWidth="1"/>
    <col min="16" max="16" width="13.88671875" style="111" customWidth="1"/>
    <col min="17" max="17" width="27" style="109" customWidth="1"/>
    <col min="18" max="18" width="14.44140625" style="109" customWidth="1"/>
    <col min="19" max="19" width="11.33203125" style="109" bestFit="1" customWidth="1"/>
    <col min="20" max="20" width="18.33203125" style="109" bestFit="1" customWidth="1"/>
    <col min="21" max="22" width="14.5546875" style="109" customWidth="1"/>
    <col min="23" max="23" width="2.6640625" style="109" customWidth="1"/>
    <col min="24" max="26" width="15.6640625" style="109" customWidth="1"/>
    <col min="27" max="16384" width="9.109375" style="109"/>
  </cols>
  <sheetData>
    <row r="1" spans="1:26" ht="15.6" x14ac:dyDescent="0.3">
      <c r="A1" s="108" t="s">
        <v>0</v>
      </c>
      <c r="E1" s="110"/>
      <c r="F1" s="110"/>
    </row>
    <row r="2" spans="1:26" x14ac:dyDescent="0.3">
      <c r="A2" s="112" t="s">
        <v>1</v>
      </c>
      <c r="E2" s="113"/>
      <c r="F2" s="110" t="s">
        <v>2</v>
      </c>
      <c r="G2" s="114"/>
      <c r="H2" s="114"/>
      <c r="I2" s="114"/>
      <c r="J2" s="114"/>
      <c r="K2" s="114"/>
      <c r="L2" s="114"/>
      <c r="M2" s="114"/>
      <c r="N2" s="114"/>
    </row>
    <row r="3" spans="1:26" ht="14.4" thickBot="1" x14ac:dyDescent="0.35">
      <c r="A3" s="115" t="s">
        <v>723</v>
      </c>
      <c r="E3" s="110"/>
      <c r="F3" s="110"/>
      <c r="O3" s="116" t="s">
        <v>724</v>
      </c>
      <c r="P3" s="117"/>
    </row>
    <row r="4" spans="1:26" ht="14.4" thickBot="1" x14ac:dyDescent="0.35">
      <c r="C4" s="118"/>
      <c r="D4" s="118"/>
      <c r="E4" s="116"/>
      <c r="F4" s="116"/>
      <c r="G4" s="116"/>
      <c r="H4" s="116"/>
      <c r="I4" s="116"/>
      <c r="J4" s="116"/>
      <c r="K4" s="116"/>
      <c r="L4" s="118"/>
      <c r="M4" s="116"/>
      <c r="N4" s="116"/>
      <c r="O4" s="119" t="s">
        <v>3</v>
      </c>
      <c r="P4" s="120"/>
      <c r="Q4" s="267" t="s">
        <v>4</v>
      </c>
      <c r="R4" s="268"/>
      <c r="S4" s="269"/>
      <c r="T4" s="270" t="s">
        <v>725</v>
      </c>
      <c r="U4" s="271"/>
      <c r="V4" s="272"/>
      <c r="X4" s="270" t="s">
        <v>726</v>
      </c>
      <c r="Y4" s="271"/>
      <c r="Z4" s="272"/>
    </row>
    <row r="5" spans="1:26" ht="14.4" thickBot="1" x14ac:dyDescent="0.35">
      <c r="C5" s="121" t="s">
        <v>5</v>
      </c>
      <c r="D5" s="122" t="s">
        <v>6</v>
      </c>
      <c r="E5" s="123" t="s">
        <v>7</v>
      </c>
      <c r="F5" s="123" t="s">
        <v>8</v>
      </c>
      <c r="G5" s="123" t="s">
        <v>9</v>
      </c>
      <c r="H5" s="123" t="s">
        <v>10</v>
      </c>
      <c r="I5" s="123" t="s">
        <v>11</v>
      </c>
      <c r="J5" s="123" t="s">
        <v>12</v>
      </c>
      <c r="K5" s="123" t="s">
        <v>13</v>
      </c>
      <c r="L5" s="123" t="s">
        <v>14</v>
      </c>
      <c r="M5" s="123" t="s">
        <v>15</v>
      </c>
      <c r="N5" s="123" t="s">
        <v>16</v>
      </c>
      <c r="O5" s="124" t="s">
        <v>17</v>
      </c>
      <c r="P5" s="125"/>
      <c r="Q5" s="126" t="s">
        <v>18</v>
      </c>
      <c r="R5" s="127" t="s">
        <v>19</v>
      </c>
      <c r="S5" s="128" t="s">
        <v>20</v>
      </c>
      <c r="T5" s="129" t="s">
        <v>18</v>
      </c>
      <c r="U5" s="127" t="s">
        <v>19</v>
      </c>
      <c r="V5" s="128" t="s">
        <v>20</v>
      </c>
      <c r="X5" s="129" t="s">
        <v>18</v>
      </c>
      <c r="Y5" s="127" t="s">
        <v>19</v>
      </c>
      <c r="Z5" s="128" t="s">
        <v>20</v>
      </c>
    </row>
    <row r="6" spans="1:26" x14ac:dyDescent="0.3">
      <c r="A6" s="130" t="s">
        <v>21</v>
      </c>
      <c r="B6" s="131" t="s">
        <v>22</v>
      </c>
      <c r="C6" s="132"/>
      <c r="D6" s="132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4"/>
      <c r="P6" s="135"/>
      <c r="Q6" s="136"/>
      <c r="R6" s="137"/>
      <c r="S6" s="138"/>
      <c r="T6" s="139"/>
      <c r="U6" s="137"/>
      <c r="V6" s="138"/>
      <c r="X6" s="139"/>
      <c r="Y6" s="137"/>
      <c r="Z6" s="138"/>
    </row>
    <row r="7" spans="1:26" x14ac:dyDescent="0.3">
      <c r="A7" s="140" t="s">
        <v>23</v>
      </c>
      <c r="B7" s="141" t="s">
        <v>24</v>
      </c>
      <c r="C7" s="142">
        <f>'[2]FY 2018'!$C$214</f>
        <v>0</v>
      </c>
      <c r="D7" s="142">
        <f>'[2]FY 2018'!$C$214</f>
        <v>0</v>
      </c>
      <c r="E7" s="142">
        <f>'[2]FY 2018'!$C$214</f>
        <v>0</v>
      </c>
      <c r="F7" s="142">
        <f>'[2]FY 2018'!$C$214</f>
        <v>0</v>
      </c>
      <c r="G7" s="142">
        <f>'[2]FY 2018'!$C$214</f>
        <v>0</v>
      </c>
      <c r="H7" s="142">
        <f>'[2]FY 2018'!$C$214</f>
        <v>0</v>
      </c>
      <c r="I7" s="142">
        <f>'[2]FY 2018'!$C$214</f>
        <v>0</v>
      </c>
      <c r="J7" s="142">
        <f>'[2]FY 2018'!$C$214</f>
        <v>0</v>
      </c>
      <c r="K7" s="142">
        <f>'[2]FY 2018'!$C$214</f>
        <v>0</v>
      </c>
      <c r="L7" s="142">
        <f>'[2]FY 2018'!$C$214</f>
        <v>0</v>
      </c>
      <c r="M7" s="142">
        <f>'[2]FY 2018'!$C$214</f>
        <v>0</v>
      </c>
      <c r="N7" s="142">
        <f>'[2]FY 2018'!$C$214</f>
        <v>0</v>
      </c>
      <c r="O7" s="143">
        <f t="shared" ref="O7:O70" si="0">SUM(C7:N7)</f>
        <v>0</v>
      </c>
      <c r="P7" s="144"/>
      <c r="Q7" s="1">
        <v>1</v>
      </c>
      <c r="R7" s="2">
        <v>0</v>
      </c>
      <c r="S7" s="3">
        <v>0</v>
      </c>
      <c r="T7" s="145">
        <f t="shared" ref="T7:T70" si="1">O7*Q7</f>
        <v>0</v>
      </c>
      <c r="U7" s="146">
        <f t="shared" ref="U7:U70" si="2">O7*R7</f>
        <v>0</v>
      </c>
      <c r="V7" s="147">
        <f t="shared" ref="V7:V70" si="3">O7*S7</f>
        <v>0</v>
      </c>
      <c r="X7" s="145">
        <f t="shared" ref="X7:X70" si="4">M7*Q7</f>
        <v>0</v>
      </c>
      <c r="Y7" s="146">
        <f t="shared" ref="Y7:Y70" si="5">M7*R7</f>
        <v>0</v>
      </c>
      <c r="Z7" s="147">
        <f t="shared" ref="Z7:Z70" si="6">M7*S7</f>
        <v>0</v>
      </c>
    </row>
    <row r="8" spans="1:26" x14ac:dyDescent="0.3">
      <c r="A8" s="140" t="s">
        <v>25</v>
      </c>
      <c r="B8" s="141" t="s">
        <v>26</v>
      </c>
      <c r="C8" s="142">
        <f>'[2]FY 2018'!$C$215</f>
        <v>11100</v>
      </c>
      <c r="D8" s="142">
        <f>'[2]FY 2018'!$D$215</f>
        <v>10641.92</v>
      </c>
      <c r="E8" s="142">
        <f>'[2]FY 2018'!$E$215</f>
        <v>11233.96</v>
      </c>
      <c r="F8" s="142">
        <f>'[2]FY 2018'!$F$215</f>
        <v>11117.85</v>
      </c>
      <c r="G8" s="142">
        <f>'[2]FY 2018'!$G$215</f>
        <v>11271.17</v>
      </c>
      <c r="H8" s="142">
        <f>'[2]FY 2018'!$H$215</f>
        <v>9861.0499999999993</v>
      </c>
      <c r="I8" s="142">
        <f>'[2]FY 2018'!$I$215</f>
        <v>11131.24</v>
      </c>
      <c r="J8" s="142">
        <f>'[2]FY 2018'!$J$215</f>
        <v>7580.46</v>
      </c>
      <c r="K8" s="142">
        <f>'[2]FY 2018'!$K$215</f>
        <v>8132.81</v>
      </c>
      <c r="L8" s="142">
        <f>'[2]FY 2018'!$L$215</f>
        <v>5932.76</v>
      </c>
      <c r="M8" s="142">
        <f>'[2]FY 2018'!$M$215</f>
        <v>0</v>
      </c>
      <c r="N8" s="142">
        <f>'[2]FY 2018'!$N$215</f>
        <v>0</v>
      </c>
      <c r="O8" s="143">
        <f t="shared" si="0"/>
        <v>98003.22</v>
      </c>
      <c r="P8" s="144"/>
      <c r="Q8" s="1">
        <v>1</v>
      </c>
      <c r="R8" s="2">
        <v>0</v>
      </c>
      <c r="S8" s="3">
        <v>0</v>
      </c>
      <c r="T8" s="145">
        <f t="shared" si="1"/>
        <v>98003.22</v>
      </c>
      <c r="U8" s="146">
        <f t="shared" si="2"/>
        <v>0</v>
      </c>
      <c r="V8" s="147">
        <f t="shared" si="3"/>
        <v>0</v>
      </c>
      <c r="X8" s="145">
        <f t="shared" si="4"/>
        <v>0</v>
      </c>
      <c r="Y8" s="146">
        <f t="shared" si="5"/>
        <v>0</v>
      </c>
      <c r="Z8" s="147">
        <f t="shared" si="6"/>
        <v>0</v>
      </c>
    </row>
    <row r="9" spans="1:26" x14ac:dyDescent="0.3">
      <c r="A9" s="140" t="s">
        <v>27</v>
      </c>
      <c r="B9" s="141" t="s">
        <v>28</v>
      </c>
      <c r="C9" s="142">
        <f>'[2]FY 2018'!$C$216</f>
        <v>0</v>
      </c>
      <c r="D9" s="142">
        <f>'[2]FY 2018'!$D$216</f>
        <v>0</v>
      </c>
      <c r="E9" s="142">
        <f>'[2]FY 2018'!$E$216</f>
        <v>0</v>
      </c>
      <c r="F9" s="142">
        <f>'[2]FY 2018'!$F$216</f>
        <v>0</v>
      </c>
      <c r="G9" s="142">
        <f>'[2]FY 2018'!$G$216</f>
        <v>0</v>
      </c>
      <c r="H9" s="142">
        <f>'[2]FY 2018'!$H$216</f>
        <v>0</v>
      </c>
      <c r="I9" s="142">
        <f>'[2]FY 2018'!$I$216</f>
        <v>0</v>
      </c>
      <c r="J9" s="142">
        <f>'[2]FY 2018'!$J$216</f>
        <v>0</v>
      </c>
      <c r="K9" s="142">
        <f>'[2]FY 2018'!$K$216</f>
        <v>0</v>
      </c>
      <c r="L9" s="142">
        <f>'[2]FY 2018'!$L$216</f>
        <v>0</v>
      </c>
      <c r="M9" s="142">
        <f>'[2]FY 2018'!$M$216</f>
        <v>0</v>
      </c>
      <c r="N9" s="142">
        <f>'[2]FY 2018'!$N$216</f>
        <v>0</v>
      </c>
      <c r="O9" s="143">
        <f t="shared" si="0"/>
        <v>0</v>
      </c>
      <c r="P9" s="144"/>
      <c r="Q9" s="1">
        <v>1</v>
      </c>
      <c r="R9" s="2">
        <v>0</v>
      </c>
      <c r="S9" s="3">
        <v>0</v>
      </c>
      <c r="T9" s="145">
        <f t="shared" si="1"/>
        <v>0</v>
      </c>
      <c r="U9" s="146">
        <f t="shared" si="2"/>
        <v>0</v>
      </c>
      <c r="V9" s="147">
        <f t="shared" si="3"/>
        <v>0</v>
      </c>
      <c r="X9" s="145">
        <f t="shared" si="4"/>
        <v>0</v>
      </c>
      <c r="Y9" s="146">
        <f t="shared" si="5"/>
        <v>0</v>
      </c>
      <c r="Z9" s="147">
        <f t="shared" si="6"/>
        <v>0</v>
      </c>
    </row>
    <row r="10" spans="1:26" x14ac:dyDescent="0.3">
      <c r="A10" s="140" t="s">
        <v>29</v>
      </c>
      <c r="B10" s="141" t="s">
        <v>30</v>
      </c>
      <c r="C10" s="142">
        <f>'[2]FY 2018'!$C$217</f>
        <v>0</v>
      </c>
      <c r="D10" s="142">
        <f>'[2]FY 2018'!$D$217</f>
        <v>0</v>
      </c>
      <c r="E10" s="142">
        <f>'[2]FY 2018'!E217</f>
        <v>0</v>
      </c>
      <c r="F10" s="142">
        <f>'[2]FY 2018'!F217</f>
        <v>0</v>
      </c>
      <c r="G10" s="142">
        <f>'[2]FY 2018'!G217</f>
        <v>0</v>
      </c>
      <c r="H10" s="142">
        <f>'[2]FY 2018'!H217</f>
        <v>0</v>
      </c>
      <c r="I10" s="142">
        <f>'[2]FY 2018'!I217</f>
        <v>0</v>
      </c>
      <c r="J10" s="142">
        <f>'[2]FY 2018'!J217</f>
        <v>0</v>
      </c>
      <c r="K10" s="142">
        <f>'[2]FY 2018'!K217</f>
        <v>0</v>
      </c>
      <c r="L10" s="142">
        <f>'[2]FY 2018'!L217</f>
        <v>0</v>
      </c>
      <c r="M10" s="142">
        <f>'[2]FY 2018'!M217</f>
        <v>0</v>
      </c>
      <c r="N10" s="142">
        <f>'[2]FY 2018'!N217</f>
        <v>0</v>
      </c>
      <c r="O10" s="143">
        <f t="shared" si="0"/>
        <v>0</v>
      </c>
      <c r="P10" s="144"/>
      <c r="Q10" s="1">
        <v>1</v>
      </c>
      <c r="R10" s="2">
        <v>0</v>
      </c>
      <c r="S10" s="3">
        <v>0</v>
      </c>
      <c r="T10" s="145">
        <f t="shared" si="1"/>
        <v>0</v>
      </c>
      <c r="U10" s="146">
        <f t="shared" si="2"/>
        <v>0</v>
      </c>
      <c r="V10" s="147">
        <f t="shared" si="3"/>
        <v>0</v>
      </c>
      <c r="X10" s="145">
        <f t="shared" si="4"/>
        <v>0</v>
      </c>
      <c r="Y10" s="146">
        <f t="shared" si="5"/>
        <v>0</v>
      </c>
      <c r="Z10" s="147">
        <f t="shared" si="6"/>
        <v>0</v>
      </c>
    </row>
    <row r="11" spans="1:26" x14ac:dyDescent="0.3">
      <c r="A11" s="140" t="s">
        <v>31</v>
      </c>
      <c r="B11" s="141" t="s">
        <v>32</v>
      </c>
      <c r="C11" s="142">
        <f>'[2]FY 2018'!C218</f>
        <v>0</v>
      </c>
      <c r="D11" s="142">
        <f>'[2]FY 2018'!D218</f>
        <v>463.22</v>
      </c>
      <c r="E11" s="142">
        <f>'[2]FY 2018'!E218</f>
        <v>532.42999999999995</v>
      </c>
      <c r="F11" s="142">
        <f>'[2]FY 2018'!F218</f>
        <v>494.25</v>
      </c>
      <c r="G11" s="142">
        <f>'[2]FY 2018'!G218</f>
        <v>54.2</v>
      </c>
      <c r="H11" s="142">
        <f>'[2]FY 2018'!H218</f>
        <v>992.94</v>
      </c>
      <c r="I11" s="142">
        <f>'[2]FY 2018'!I218</f>
        <v>435.93</v>
      </c>
      <c r="J11" s="142">
        <f>'[2]FY 2018'!J218</f>
        <v>424.84</v>
      </c>
      <c r="K11" s="142">
        <f>'[2]FY 2018'!K218</f>
        <v>397.09</v>
      </c>
      <c r="L11" s="142">
        <f>'[2]FY 2018'!L218</f>
        <v>379.04</v>
      </c>
      <c r="M11" s="142">
        <f>'[2]FY 2018'!M218</f>
        <v>0</v>
      </c>
      <c r="N11" s="142">
        <f>'[2]FY 2018'!N218</f>
        <v>0</v>
      </c>
      <c r="O11" s="143">
        <f t="shared" si="0"/>
        <v>4173.9400000000005</v>
      </c>
      <c r="P11" s="144"/>
      <c r="Q11" s="1">
        <v>1</v>
      </c>
      <c r="R11" s="2">
        <v>0</v>
      </c>
      <c r="S11" s="3">
        <v>0</v>
      </c>
      <c r="T11" s="145">
        <f t="shared" si="1"/>
        <v>4173.9400000000005</v>
      </c>
      <c r="U11" s="146">
        <f t="shared" si="2"/>
        <v>0</v>
      </c>
      <c r="V11" s="147">
        <f t="shared" si="3"/>
        <v>0</v>
      </c>
      <c r="X11" s="145">
        <f t="shared" si="4"/>
        <v>0</v>
      </c>
      <c r="Y11" s="146">
        <f t="shared" si="5"/>
        <v>0</v>
      </c>
      <c r="Z11" s="147">
        <f t="shared" si="6"/>
        <v>0</v>
      </c>
    </row>
    <row r="12" spans="1:26" x14ac:dyDescent="0.3">
      <c r="A12" s="140" t="s">
        <v>33</v>
      </c>
      <c r="B12" s="141" t="s">
        <v>34</v>
      </c>
      <c r="C12" s="142">
        <f>'[2]FY 2018'!C219</f>
        <v>0</v>
      </c>
      <c r="D12" s="142">
        <f>'[2]FY 2018'!D219</f>
        <v>0</v>
      </c>
      <c r="E12" s="142">
        <f>'[2]FY 2018'!E219</f>
        <v>0</v>
      </c>
      <c r="F12" s="142">
        <f>'[2]FY 2018'!F219</f>
        <v>0</v>
      </c>
      <c r="G12" s="142">
        <f>'[2]FY 2018'!G219</f>
        <v>0</v>
      </c>
      <c r="H12" s="142">
        <f>'[2]FY 2018'!H219</f>
        <v>0</v>
      </c>
      <c r="I12" s="142">
        <f>'[2]FY 2018'!I219</f>
        <v>0</v>
      </c>
      <c r="J12" s="142">
        <f>'[2]FY 2018'!J219</f>
        <v>0</v>
      </c>
      <c r="K12" s="142">
        <f>'[2]FY 2018'!K219</f>
        <v>0</v>
      </c>
      <c r="L12" s="142">
        <f>'[2]FY 2018'!L219</f>
        <v>0</v>
      </c>
      <c r="M12" s="142">
        <f>'[2]FY 2018'!M219</f>
        <v>0</v>
      </c>
      <c r="N12" s="142">
        <f>'[2]FY 2018'!N219</f>
        <v>0</v>
      </c>
      <c r="O12" s="143">
        <f t="shared" si="0"/>
        <v>0</v>
      </c>
      <c r="P12" s="144"/>
      <c r="Q12" s="1">
        <v>0</v>
      </c>
      <c r="R12" s="2">
        <v>0</v>
      </c>
      <c r="S12" s="3">
        <v>1</v>
      </c>
      <c r="T12" s="145">
        <f t="shared" si="1"/>
        <v>0</v>
      </c>
      <c r="U12" s="146">
        <f t="shared" si="2"/>
        <v>0</v>
      </c>
      <c r="V12" s="147">
        <f t="shared" si="3"/>
        <v>0</v>
      </c>
      <c r="X12" s="145">
        <f t="shared" si="4"/>
        <v>0</v>
      </c>
      <c r="Y12" s="146">
        <f t="shared" si="5"/>
        <v>0</v>
      </c>
      <c r="Z12" s="147">
        <f t="shared" si="6"/>
        <v>0</v>
      </c>
    </row>
    <row r="13" spans="1:26" x14ac:dyDescent="0.3">
      <c r="A13" s="140" t="s">
        <v>35</v>
      </c>
      <c r="B13" s="141" t="s">
        <v>36</v>
      </c>
      <c r="C13" s="142">
        <f>'[2]FY 2018'!C220</f>
        <v>0</v>
      </c>
      <c r="D13" s="142">
        <f>'[2]FY 2018'!D220</f>
        <v>0</v>
      </c>
      <c r="E13" s="142">
        <f>'[2]FY 2018'!E220</f>
        <v>0</v>
      </c>
      <c r="F13" s="142">
        <f>'[2]FY 2018'!F220</f>
        <v>0</v>
      </c>
      <c r="G13" s="142">
        <f>'[2]FY 2018'!G220</f>
        <v>0</v>
      </c>
      <c r="H13" s="142">
        <f>'[2]FY 2018'!H220</f>
        <v>0</v>
      </c>
      <c r="I13" s="142">
        <f>'[2]FY 2018'!I220</f>
        <v>0</v>
      </c>
      <c r="J13" s="142">
        <f>'[2]FY 2018'!J220</f>
        <v>0</v>
      </c>
      <c r="K13" s="142">
        <f>'[2]FY 2018'!K220</f>
        <v>0</v>
      </c>
      <c r="L13" s="142">
        <f>'[2]FY 2018'!L220</f>
        <v>0</v>
      </c>
      <c r="M13" s="142">
        <f>'[2]FY 2018'!M220</f>
        <v>0</v>
      </c>
      <c r="N13" s="142">
        <f>'[2]FY 2018'!N220</f>
        <v>0</v>
      </c>
      <c r="O13" s="143">
        <f t="shared" si="0"/>
        <v>0</v>
      </c>
      <c r="P13" s="144"/>
      <c r="Q13" s="1">
        <v>0</v>
      </c>
      <c r="R13" s="2">
        <v>0</v>
      </c>
      <c r="S13" s="3">
        <v>1</v>
      </c>
      <c r="T13" s="145">
        <f t="shared" si="1"/>
        <v>0</v>
      </c>
      <c r="U13" s="146">
        <f t="shared" si="2"/>
        <v>0</v>
      </c>
      <c r="V13" s="147">
        <f t="shared" si="3"/>
        <v>0</v>
      </c>
      <c r="X13" s="145">
        <f t="shared" si="4"/>
        <v>0</v>
      </c>
      <c r="Y13" s="146">
        <f t="shared" si="5"/>
        <v>0</v>
      </c>
      <c r="Z13" s="147">
        <f t="shared" si="6"/>
        <v>0</v>
      </c>
    </row>
    <row r="14" spans="1:26" x14ac:dyDescent="0.3">
      <c r="A14" s="140" t="s">
        <v>37</v>
      </c>
      <c r="B14" s="141" t="s">
        <v>38</v>
      </c>
      <c r="C14" s="142">
        <f>'[2]FY 2018'!C221</f>
        <v>0</v>
      </c>
      <c r="D14" s="142">
        <f>'[2]FY 2018'!D221</f>
        <v>0</v>
      </c>
      <c r="E14" s="142">
        <f>'[2]FY 2018'!E221</f>
        <v>0</v>
      </c>
      <c r="F14" s="142">
        <f>'[2]FY 2018'!F221</f>
        <v>0</v>
      </c>
      <c r="G14" s="142">
        <f>'[2]FY 2018'!G221</f>
        <v>0</v>
      </c>
      <c r="H14" s="142">
        <f>'[2]FY 2018'!H221</f>
        <v>0</v>
      </c>
      <c r="I14" s="142">
        <f>'[2]FY 2018'!I221</f>
        <v>0</v>
      </c>
      <c r="J14" s="142">
        <f>'[2]FY 2018'!J221</f>
        <v>0</v>
      </c>
      <c r="K14" s="142">
        <f>'[2]FY 2018'!K221</f>
        <v>0</v>
      </c>
      <c r="L14" s="142">
        <f>'[2]FY 2018'!L221</f>
        <v>0</v>
      </c>
      <c r="M14" s="142">
        <f>'[2]FY 2018'!M221</f>
        <v>0</v>
      </c>
      <c r="N14" s="142">
        <f>'[2]FY 2018'!N221</f>
        <v>0</v>
      </c>
      <c r="O14" s="143">
        <f t="shared" si="0"/>
        <v>0</v>
      </c>
      <c r="P14" s="144"/>
      <c r="Q14" s="1">
        <v>1</v>
      </c>
      <c r="R14" s="2">
        <v>0</v>
      </c>
      <c r="S14" s="3">
        <v>0</v>
      </c>
      <c r="T14" s="145">
        <f t="shared" si="1"/>
        <v>0</v>
      </c>
      <c r="U14" s="146">
        <f t="shared" si="2"/>
        <v>0</v>
      </c>
      <c r="V14" s="147">
        <f t="shared" si="3"/>
        <v>0</v>
      </c>
      <c r="X14" s="145">
        <f t="shared" si="4"/>
        <v>0</v>
      </c>
      <c r="Y14" s="146">
        <f t="shared" si="5"/>
        <v>0</v>
      </c>
      <c r="Z14" s="147">
        <f t="shared" si="6"/>
        <v>0</v>
      </c>
    </row>
    <row r="15" spans="1:26" x14ac:dyDescent="0.3">
      <c r="A15" s="140" t="s">
        <v>39</v>
      </c>
      <c r="B15" s="141" t="s">
        <v>40</v>
      </c>
      <c r="C15" s="142">
        <f>'[2]FY 2018'!C222</f>
        <v>400</v>
      </c>
      <c r="D15" s="142">
        <f>'[2]FY 2018'!D222</f>
        <v>-400</v>
      </c>
      <c r="E15" s="142">
        <f>'[2]FY 2018'!E222</f>
        <v>0</v>
      </c>
      <c r="F15" s="142">
        <f>'[2]FY 2018'!F222</f>
        <v>0</v>
      </c>
      <c r="G15" s="142">
        <f>'[2]FY 2018'!G222</f>
        <v>0</v>
      </c>
      <c r="H15" s="142">
        <f>'[2]FY 2018'!H222</f>
        <v>0</v>
      </c>
      <c r="I15" s="142">
        <f>'[2]FY 2018'!I222</f>
        <v>0</v>
      </c>
      <c r="J15" s="142">
        <f>'[2]FY 2018'!J222</f>
        <v>0</v>
      </c>
      <c r="K15" s="142">
        <f>'[2]FY 2018'!K222</f>
        <v>0</v>
      </c>
      <c r="L15" s="142">
        <f>'[2]FY 2018'!L222</f>
        <v>0</v>
      </c>
      <c r="M15" s="142">
        <f>'[2]FY 2018'!M222</f>
        <v>0</v>
      </c>
      <c r="N15" s="142">
        <f>'[2]FY 2018'!N222</f>
        <v>0</v>
      </c>
      <c r="O15" s="143">
        <f t="shared" si="0"/>
        <v>0</v>
      </c>
      <c r="P15" s="144"/>
      <c r="Q15" s="1">
        <v>1</v>
      </c>
      <c r="R15" s="2">
        <v>0</v>
      </c>
      <c r="S15" s="3">
        <v>0</v>
      </c>
      <c r="T15" s="145">
        <f t="shared" si="1"/>
        <v>0</v>
      </c>
      <c r="U15" s="146">
        <f t="shared" si="2"/>
        <v>0</v>
      </c>
      <c r="V15" s="147">
        <f t="shared" si="3"/>
        <v>0</v>
      </c>
      <c r="X15" s="145">
        <f t="shared" si="4"/>
        <v>0</v>
      </c>
      <c r="Y15" s="146">
        <f t="shared" si="5"/>
        <v>0</v>
      </c>
      <c r="Z15" s="147">
        <f t="shared" si="6"/>
        <v>0</v>
      </c>
    </row>
    <row r="16" spans="1:26" x14ac:dyDescent="0.3">
      <c r="A16" s="140" t="s">
        <v>41</v>
      </c>
      <c r="B16" s="141" t="s">
        <v>42</v>
      </c>
      <c r="C16" s="142">
        <f>'[2]FY 2018'!C223</f>
        <v>0</v>
      </c>
      <c r="D16" s="142">
        <f>'[2]FY 2018'!D223</f>
        <v>0</v>
      </c>
      <c r="E16" s="142">
        <f>'[2]FY 2018'!E223</f>
        <v>0</v>
      </c>
      <c r="F16" s="142">
        <f>'[2]FY 2018'!F223</f>
        <v>0</v>
      </c>
      <c r="G16" s="142">
        <f>'[2]FY 2018'!G223</f>
        <v>0</v>
      </c>
      <c r="H16" s="142">
        <f>'[2]FY 2018'!H223</f>
        <v>0</v>
      </c>
      <c r="I16" s="142">
        <f>'[2]FY 2018'!I223</f>
        <v>0</v>
      </c>
      <c r="J16" s="142">
        <f>'[2]FY 2018'!J223</f>
        <v>0</v>
      </c>
      <c r="K16" s="142">
        <f>'[2]FY 2018'!K223</f>
        <v>0</v>
      </c>
      <c r="L16" s="142">
        <f>'[2]FY 2018'!L223</f>
        <v>0</v>
      </c>
      <c r="M16" s="142">
        <f>'[2]FY 2018'!M223</f>
        <v>0</v>
      </c>
      <c r="N16" s="142">
        <f>'[2]FY 2018'!N223</f>
        <v>0</v>
      </c>
      <c r="O16" s="143">
        <f t="shared" si="0"/>
        <v>0</v>
      </c>
      <c r="P16" s="144"/>
      <c r="Q16" s="1">
        <v>1</v>
      </c>
      <c r="R16" s="2">
        <v>0</v>
      </c>
      <c r="S16" s="3">
        <v>0</v>
      </c>
      <c r="T16" s="145">
        <f t="shared" si="1"/>
        <v>0</v>
      </c>
      <c r="U16" s="146">
        <f t="shared" si="2"/>
        <v>0</v>
      </c>
      <c r="V16" s="147">
        <f t="shared" si="3"/>
        <v>0</v>
      </c>
      <c r="X16" s="145">
        <f t="shared" si="4"/>
        <v>0</v>
      </c>
      <c r="Y16" s="146">
        <f t="shared" si="5"/>
        <v>0</v>
      </c>
      <c r="Z16" s="147">
        <f t="shared" si="6"/>
        <v>0</v>
      </c>
    </row>
    <row r="17" spans="1:26" x14ac:dyDescent="0.3">
      <c r="A17" s="140" t="s">
        <v>43</v>
      </c>
      <c r="B17" s="141" t="s">
        <v>44</v>
      </c>
      <c r="C17" s="142">
        <f>'[2]FY 2018'!C224</f>
        <v>0</v>
      </c>
      <c r="D17" s="142">
        <f>'[2]FY 2018'!D224</f>
        <v>0</v>
      </c>
      <c r="E17" s="142">
        <f>'[2]FY 2018'!E224</f>
        <v>0</v>
      </c>
      <c r="F17" s="142">
        <f>'[2]FY 2018'!F224</f>
        <v>0</v>
      </c>
      <c r="G17" s="142">
        <f>'[2]FY 2018'!G224</f>
        <v>0</v>
      </c>
      <c r="H17" s="142">
        <f>'[2]FY 2018'!H224</f>
        <v>0</v>
      </c>
      <c r="I17" s="142">
        <f>'[2]FY 2018'!I224</f>
        <v>0</v>
      </c>
      <c r="J17" s="142">
        <f>'[2]FY 2018'!J224</f>
        <v>0</v>
      </c>
      <c r="K17" s="142">
        <f>'[2]FY 2018'!K224</f>
        <v>0</v>
      </c>
      <c r="L17" s="142">
        <f>'[2]FY 2018'!L224</f>
        <v>0</v>
      </c>
      <c r="M17" s="142">
        <f>'[2]FY 2018'!M224</f>
        <v>0</v>
      </c>
      <c r="N17" s="142">
        <f>'[2]FY 2018'!N224</f>
        <v>0</v>
      </c>
      <c r="O17" s="143">
        <f t="shared" si="0"/>
        <v>0</v>
      </c>
      <c r="P17" s="144"/>
      <c r="Q17" s="1">
        <v>1</v>
      </c>
      <c r="R17" s="2">
        <v>0</v>
      </c>
      <c r="S17" s="3">
        <v>0</v>
      </c>
      <c r="T17" s="145">
        <f t="shared" si="1"/>
        <v>0</v>
      </c>
      <c r="U17" s="146">
        <f t="shared" si="2"/>
        <v>0</v>
      </c>
      <c r="V17" s="147">
        <f t="shared" si="3"/>
        <v>0</v>
      </c>
      <c r="X17" s="145">
        <f t="shared" si="4"/>
        <v>0</v>
      </c>
      <c r="Y17" s="146">
        <f t="shared" si="5"/>
        <v>0</v>
      </c>
      <c r="Z17" s="147">
        <f t="shared" si="6"/>
        <v>0</v>
      </c>
    </row>
    <row r="18" spans="1:26" x14ac:dyDescent="0.3">
      <c r="A18" s="140" t="s">
        <v>45</v>
      </c>
      <c r="B18" s="141" t="s">
        <v>150</v>
      </c>
      <c r="C18" s="142">
        <f>'[2]FY 2018'!C225</f>
        <v>0.05</v>
      </c>
      <c r="D18" s="142">
        <f>'[2]FY 2018'!D225</f>
        <v>0</v>
      </c>
      <c r="E18" s="142">
        <f>'[2]FY 2018'!E225</f>
        <v>0</v>
      </c>
      <c r="F18" s="142">
        <f>'[2]FY 2018'!F225</f>
        <v>0</v>
      </c>
      <c r="G18" s="142">
        <f>'[2]FY 2018'!G225</f>
        <v>0</v>
      </c>
      <c r="H18" s="142">
        <f>'[2]FY 2018'!H225</f>
        <v>0</v>
      </c>
      <c r="I18" s="142">
        <f>'[2]FY 2018'!I225</f>
        <v>0</v>
      </c>
      <c r="J18" s="142">
        <f>'[2]FY 2018'!J225</f>
        <v>0</v>
      </c>
      <c r="K18" s="142">
        <f>'[2]FY 2018'!K225</f>
        <v>0</v>
      </c>
      <c r="L18" s="142">
        <f>'[2]FY 2018'!L225</f>
        <v>0</v>
      </c>
      <c r="M18" s="142">
        <f>'[2]FY 2018'!M225</f>
        <v>0</v>
      </c>
      <c r="N18" s="142">
        <f>'[2]FY 2018'!N225</f>
        <v>0</v>
      </c>
      <c r="O18" s="143">
        <f t="shared" si="0"/>
        <v>0.05</v>
      </c>
      <c r="P18" s="144"/>
      <c r="Q18" s="1">
        <v>1</v>
      </c>
      <c r="R18" s="2">
        <v>0</v>
      </c>
      <c r="S18" s="3">
        <v>0</v>
      </c>
      <c r="T18" s="145">
        <f t="shared" si="1"/>
        <v>0.05</v>
      </c>
      <c r="U18" s="146">
        <f t="shared" si="2"/>
        <v>0</v>
      </c>
      <c r="V18" s="147">
        <f t="shared" si="3"/>
        <v>0</v>
      </c>
      <c r="X18" s="145">
        <f t="shared" si="4"/>
        <v>0</v>
      </c>
      <c r="Y18" s="146">
        <f t="shared" si="5"/>
        <v>0</v>
      </c>
      <c r="Z18" s="147">
        <f t="shared" si="6"/>
        <v>0</v>
      </c>
    </row>
    <row r="19" spans="1:26" x14ac:dyDescent="0.3">
      <c r="A19" s="140" t="s">
        <v>47</v>
      </c>
      <c r="B19" s="141" t="s">
        <v>48</v>
      </c>
      <c r="C19" s="142">
        <f>'[2]FY 2018'!C226</f>
        <v>3701.33</v>
      </c>
      <c r="D19" s="142">
        <f>'[2]FY 2018'!D226</f>
        <v>3991.29</v>
      </c>
      <c r="E19" s="142">
        <f>'[2]FY 2018'!E226</f>
        <v>4013.48</v>
      </c>
      <c r="F19" s="142">
        <f>'[2]FY 2018'!F226</f>
        <v>3961.76</v>
      </c>
      <c r="G19" s="142">
        <f>'[2]FY 2018'!G226</f>
        <v>3975.82</v>
      </c>
      <c r="H19" s="142">
        <f>'[2]FY 2018'!H226</f>
        <v>4089.64</v>
      </c>
      <c r="I19" s="142">
        <f>'[2]FY 2018'!I226</f>
        <v>3991.81</v>
      </c>
      <c r="J19" s="142">
        <f>'[2]FY 2018'!J226</f>
        <v>3073.97</v>
      </c>
      <c r="K19" s="142">
        <f>'[2]FY 2018'!K226</f>
        <v>1687.63</v>
      </c>
      <c r="L19" s="142">
        <f>'[2]FY 2018'!L226</f>
        <v>3004.8</v>
      </c>
      <c r="M19" s="142">
        <f>'[2]FY 2018'!M226</f>
        <v>0</v>
      </c>
      <c r="N19" s="142">
        <f>'[2]FY 2018'!N226</f>
        <v>0</v>
      </c>
      <c r="O19" s="143">
        <f t="shared" si="0"/>
        <v>35491.530000000006</v>
      </c>
      <c r="P19" s="144"/>
      <c r="Q19" s="4">
        <v>1</v>
      </c>
      <c r="R19" s="2">
        <v>0</v>
      </c>
      <c r="S19" s="3">
        <v>0</v>
      </c>
      <c r="T19" s="148">
        <f t="shared" si="1"/>
        <v>35491.530000000006</v>
      </c>
      <c r="U19" s="149">
        <f t="shared" si="2"/>
        <v>0</v>
      </c>
      <c r="V19" s="150">
        <f t="shared" si="3"/>
        <v>0</v>
      </c>
      <c r="X19" s="148">
        <f t="shared" si="4"/>
        <v>0</v>
      </c>
      <c r="Y19" s="149">
        <f t="shared" si="5"/>
        <v>0</v>
      </c>
      <c r="Z19" s="150">
        <f t="shared" si="6"/>
        <v>0</v>
      </c>
    </row>
    <row r="20" spans="1:26" x14ac:dyDescent="0.3">
      <c r="A20" s="140" t="s">
        <v>49</v>
      </c>
      <c r="B20" s="141" t="s">
        <v>50</v>
      </c>
      <c r="C20" s="142">
        <f>'[2]FY 2018'!C227</f>
        <v>300</v>
      </c>
      <c r="D20" s="142">
        <f>'[2]FY 2018'!D227</f>
        <v>224.89</v>
      </c>
      <c r="E20" s="142">
        <f>'[2]FY 2018'!E227</f>
        <v>374.69</v>
      </c>
      <c r="F20" s="142">
        <f>'[2]FY 2018'!F227</f>
        <v>337.33</v>
      </c>
      <c r="G20" s="142">
        <f>'[2]FY 2018'!G227</f>
        <v>395.11</v>
      </c>
      <c r="H20" s="142">
        <f>'[2]FY 2018'!H227</f>
        <v>347.48</v>
      </c>
      <c r="I20" s="142">
        <f>'[2]FY 2018'!I227</f>
        <v>347.44</v>
      </c>
      <c r="J20" s="142">
        <f>'[2]FY 2018'!J227</f>
        <v>15.09</v>
      </c>
      <c r="K20" s="142">
        <f>'[2]FY 2018'!K227</f>
        <v>-168.11</v>
      </c>
      <c r="L20" s="142">
        <f>'[2]FY 2018'!L227</f>
        <v>31.25</v>
      </c>
      <c r="M20" s="142">
        <f>'[2]FY 2018'!M227</f>
        <v>0</v>
      </c>
      <c r="N20" s="142">
        <f>'[2]FY 2018'!N227</f>
        <v>0</v>
      </c>
      <c r="O20" s="143">
        <f t="shared" si="0"/>
        <v>2205.17</v>
      </c>
      <c r="P20" s="144"/>
      <c r="Q20" s="4">
        <v>1</v>
      </c>
      <c r="R20" s="2">
        <v>0</v>
      </c>
      <c r="S20" s="3">
        <v>0</v>
      </c>
      <c r="T20" s="148">
        <f t="shared" si="1"/>
        <v>2205.17</v>
      </c>
      <c r="U20" s="149">
        <f t="shared" si="2"/>
        <v>0</v>
      </c>
      <c r="V20" s="150">
        <f t="shared" si="3"/>
        <v>0</v>
      </c>
      <c r="X20" s="148">
        <f t="shared" si="4"/>
        <v>0</v>
      </c>
      <c r="Y20" s="149">
        <f t="shared" si="5"/>
        <v>0</v>
      </c>
      <c r="Z20" s="150">
        <f t="shared" si="6"/>
        <v>0</v>
      </c>
    </row>
    <row r="21" spans="1:26" x14ac:dyDescent="0.3">
      <c r="A21" s="140" t="s">
        <v>51</v>
      </c>
      <c r="B21" s="141" t="s">
        <v>52</v>
      </c>
      <c r="C21" s="142">
        <f>'[2]FY 2018'!C228</f>
        <v>0</v>
      </c>
      <c r="D21" s="142">
        <f>'[2]FY 2018'!D228</f>
        <v>0</v>
      </c>
      <c r="E21" s="142">
        <f>'[2]FY 2018'!E228</f>
        <v>0</v>
      </c>
      <c r="F21" s="142">
        <f>'[2]FY 2018'!F228</f>
        <v>0</v>
      </c>
      <c r="G21" s="142">
        <f>'[2]FY 2018'!G228</f>
        <v>0</v>
      </c>
      <c r="H21" s="142">
        <f>'[2]FY 2018'!H228</f>
        <v>0</v>
      </c>
      <c r="I21" s="142">
        <f>'[2]FY 2018'!I228</f>
        <v>0</v>
      </c>
      <c r="J21" s="142">
        <f>'[2]FY 2018'!J228</f>
        <v>0</v>
      </c>
      <c r="K21" s="142">
        <f>'[2]FY 2018'!K228</f>
        <v>0</v>
      </c>
      <c r="L21" s="142">
        <f>'[2]FY 2018'!L228</f>
        <v>0</v>
      </c>
      <c r="M21" s="142">
        <f>'[2]FY 2018'!M228</f>
        <v>0</v>
      </c>
      <c r="N21" s="142">
        <f>'[2]FY 2018'!N228</f>
        <v>0</v>
      </c>
      <c r="O21" s="143">
        <f t="shared" si="0"/>
        <v>0</v>
      </c>
      <c r="P21" s="144"/>
      <c r="Q21" s="4">
        <v>1</v>
      </c>
      <c r="R21" s="2">
        <v>0</v>
      </c>
      <c r="S21" s="3">
        <v>0</v>
      </c>
      <c r="T21" s="148">
        <f t="shared" si="1"/>
        <v>0</v>
      </c>
      <c r="U21" s="149">
        <f t="shared" si="2"/>
        <v>0</v>
      </c>
      <c r="V21" s="150">
        <f t="shared" si="3"/>
        <v>0</v>
      </c>
      <c r="X21" s="148">
        <f t="shared" si="4"/>
        <v>0</v>
      </c>
      <c r="Y21" s="149">
        <f t="shared" si="5"/>
        <v>0</v>
      </c>
      <c r="Z21" s="150">
        <f t="shared" si="6"/>
        <v>0</v>
      </c>
    </row>
    <row r="22" spans="1:26" x14ac:dyDescent="0.3">
      <c r="A22" s="140" t="s">
        <v>53</v>
      </c>
      <c r="B22" s="141" t="s">
        <v>54</v>
      </c>
      <c r="C22" s="142">
        <f>'[2]FY 2018'!C229</f>
        <v>0</v>
      </c>
      <c r="D22" s="142">
        <f>'[2]FY 2018'!D229</f>
        <v>0</v>
      </c>
      <c r="E22" s="142">
        <f>'[2]FY 2018'!E229</f>
        <v>0</v>
      </c>
      <c r="F22" s="142">
        <f>'[2]FY 2018'!F229</f>
        <v>0</v>
      </c>
      <c r="G22" s="142">
        <f>'[2]FY 2018'!G229</f>
        <v>0</v>
      </c>
      <c r="H22" s="142">
        <f>'[2]FY 2018'!H229</f>
        <v>0</v>
      </c>
      <c r="I22" s="142">
        <f>'[2]FY 2018'!I229</f>
        <v>0</v>
      </c>
      <c r="J22" s="142">
        <f>'[2]FY 2018'!J229</f>
        <v>0</v>
      </c>
      <c r="K22" s="142">
        <f>'[2]FY 2018'!K229</f>
        <v>0</v>
      </c>
      <c r="L22" s="142">
        <f>'[2]FY 2018'!L229</f>
        <v>0</v>
      </c>
      <c r="M22" s="142">
        <f>'[2]FY 2018'!M229</f>
        <v>0</v>
      </c>
      <c r="N22" s="142">
        <f>'[2]FY 2018'!N229</f>
        <v>0</v>
      </c>
      <c r="O22" s="143">
        <f t="shared" si="0"/>
        <v>0</v>
      </c>
      <c r="P22" s="144"/>
      <c r="Q22" s="4">
        <v>1</v>
      </c>
      <c r="R22" s="2">
        <v>0</v>
      </c>
      <c r="S22" s="3">
        <v>0</v>
      </c>
      <c r="T22" s="148">
        <f t="shared" si="1"/>
        <v>0</v>
      </c>
      <c r="U22" s="149">
        <f t="shared" si="2"/>
        <v>0</v>
      </c>
      <c r="V22" s="150">
        <f t="shared" si="3"/>
        <v>0</v>
      </c>
      <c r="X22" s="148">
        <f t="shared" si="4"/>
        <v>0</v>
      </c>
      <c r="Y22" s="149">
        <f t="shared" si="5"/>
        <v>0</v>
      </c>
      <c r="Z22" s="150">
        <f t="shared" si="6"/>
        <v>0</v>
      </c>
    </row>
    <row r="23" spans="1:26" x14ac:dyDescent="0.3">
      <c r="A23" s="140" t="s">
        <v>55</v>
      </c>
      <c r="B23" s="141" t="s">
        <v>56</v>
      </c>
      <c r="C23" s="142">
        <f>'[2]FY 2018'!C230</f>
        <v>3900</v>
      </c>
      <c r="D23" s="142">
        <f>'[2]FY 2018'!D230</f>
        <v>3900</v>
      </c>
      <c r="E23" s="142">
        <f>'[2]FY 2018'!E230</f>
        <v>3900</v>
      </c>
      <c r="F23" s="142">
        <f>'[2]FY 2018'!F230</f>
        <v>3900</v>
      </c>
      <c r="G23" s="142">
        <f>'[2]FY 2018'!G230</f>
        <v>3500</v>
      </c>
      <c r="H23" s="142">
        <f>'[2]FY 2018'!H230</f>
        <v>3500</v>
      </c>
      <c r="I23" s="142">
        <f>'[2]FY 2018'!I230</f>
        <v>3500</v>
      </c>
      <c r="J23" s="142">
        <f>'[2]FY 2018'!J230</f>
        <v>3500</v>
      </c>
      <c r="K23" s="142">
        <f>'[2]FY 2018'!K230</f>
        <v>3500</v>
      </c>
      <c r="L23" s="142">
        <f>'[2]FY 2018'!L230</f>
        <v>3500</v>
      </c>
      <c r="M23" s="142">
        <f>'[2]FY 2018'!M230</f>
        <v>0</v>
      </c>
      <c r="N23" s="142">
        <f>'[2]FY 2018'!N230</f>
        <v>0</v>
      </c>
      <c r="O23" s="143">
        <f t="shared" si="0"/>
        <v>36600</v>
      </c>
      <c r="P23" s="144"/>
      <c r="Q23" s="4">
        <v>1</v>
      </c>
      <c r="R23" s="2">
        <v>0</v>
      </c>
      <c r="S23" s="3">
        <v>0</v>
      </c>
      <c r="T23" s="148">
        <f t="shared" si="1"/>
        <v>36600</v>
      </c>
      <c r="U23" s="149">
        <f t="shared" si="2"/>
        <v>0</v>
      </c>
      <c r="V23" s="150">
        <f t="shared" si="3"/>
        <v>0</v>
      </c>
      <c r="X23" s="148">
        <f t="shared" si="4"/>
        <v>0</v>
      </c>
      <c r="Y23" s="149">
        <f t="shared" si="5"/>
        <v>0</v>
      </c>
      <c r="Z23" s="150">
        <f t="shared" si="6"/>
        <v>0</v>
      </c>
    </row>
    <row r="24" spans="1:26" x14ac:dyDescent="0.3">
      <c r="A24" s="140" t="s">
        <v>727</v>
      </c>
      <c r="B24" s="141" t="s">
        <v>150</v>
      </c>
      <c r="C24" s="142">
        <f>'[2]FY 2018'!C231</f>
        <v>0</v>
      </c>
      <c r="D24" s="142">
        <f>'[2]FY 2018'!D231</f>
        <v>0</v>
      </c>
      <c r="E24" s="142">
        <f>'[2]FY 2018'!E231</f>
        <v>0</v>
      </c>
      <c r="F24" s="142">
        <f>'[2]FY 2018'!F231</f>
        <v>0</v>
      </c>
      <c r="G24" s="142">
        <f>'[2]FY 2018'!G231</f>
        <v>0</v>
      </c>
      <c r="H24" s="142">
        <f>'[2]FY 2018'!H231</f>
        <v>0</v>
      </c>
      <c r="I24" s="142">
        <f>'[2]FY 2018'!I231</f>
        <v>0</v>
      </c>
      <c r="J24" s="142">
        <f>'[2]FY 2018'!J231</f>
        <v>0</v>
      </c>
      <c r="K24" s="142">
        <f>'[2]FY 2018'!K231</f>
        <v>0</v>
      </c>
      <c r="L24" s="142">
        <f>'[2]FY 2018'!L231</f>
        <v>0</v>
      </c>
      <c r="M24" s="142">
        <f>'[2]FY 2018'!M231</f>
        <v>0</v>
      </c>
      <c r="N24" s="142">
        <f>'[2]FY 2018'!N231</f>
        <v>0</v>
      </c>
      <c r="O24" s="143">
        <f t="shared" si="0"/>
        <v>0</v>
      </c>
      <c r="P24" s="144"/>
      <c r="Q24" s="1">
        <v>1</v>
      </c>
      <c r="R24" s="1">
        <v>0</v>
      </c>
      <c r="S24" s="3">
        <v>0</v>
      </c>
      <c r="T24" s="148">
        <f t="shared" si="1"/>
        <v>0</v>
      </c>
      <c r="U24" s="149">
        <f t="shared" si="2"/>
        <v>0</v>
      </c>
      <c r="V24" s="150">
        <f t="shared" si="3"/>
        <v>0</v>
      </c>
      <c r="X24" s="148"/>
      <c r="Y24" s="149"/>
      <c r="Z24" s="150"/>
    </row>
    <row r="25" spans="1:26" x14ac:dyDescent="0.3">
      <c r="A25" s="140" t="s">
        <v>57</v>
      </c>
      <c r="B25" s="141" t="s">
        <v>58</v>
      </c>
      <c r="C25" s="142">
        <f>'[2]FY 2018'!C232</f>
        <v>0</v>
      </c>
      <c r="D25" s="142">
        <f>'[2]FY 2018'!D232</f>
        <v>0</v>
      </c>
      <c r="E25" s="142">
        <f>'[2]FY 2018'!E232</f>
        <v>0</v>
      </c>
      <c r="F25" s="142">
        <f>'[2]FY 2018'!F232</f>
        <v>0</v>
      </c>
      <c r="G25" s="142">
        <f>'[2]FY 2018'!G232</f>
        <v>0</v>
      </c>
      <c r="H25" s="142">
        <f>'[2]FY 2018'!H232</f>
        <v>0</v>
      </c>
      <c r="I25" s="142">
        <f>'[2]FY 2018'!I232</f>
        <v>0</v>
      </c>
      <c r="J25" s="142">
        <f>'[2]FY 2018'!J232</f>
        <v>0</v>
      </c>
      <c r="K25" s="142">
        <f>'[2]FY 2018'!K232</f>
        <v>0</v>
      </c>
      <c r="L25" s="142">
        <f>'[2]FY 2018'!L232</f>
        <v>0</v>
      </c>
      <c r="M25" s="142">
        <f>'[2]FY 2018'!M232</f>
        <v>0</v>
      </c>
      <c r="N25" s="142">
        <f>'[2]FY 2018'!N232</f>
        <v>0</v>
      </c>
      <c r="O25" s="143">
        <f t="shared" si="0"/>
        <v>0</v>
      </c>
      <c r="P25" s="144"/>
      <c r="Q25" s="4">
        <v>1</v>
      </c>
      <c r="R25" s="2">
        <v>0</v>
      </c>
      <c r="S25" s="4">
        <v>0</v>
      </c>
      <c r="T25" s="148">
        <f t="shared" si="1"/>
        <v>0</v>
      </c>
      <c r="U25" s="149">
        <f t="shared" si="2"/>
        <v>0</v>
      </c>
      <c r="V25" s="150">
        <f t="shared" si="3"/>
        <v>0</v>
      </c>
      <c r="X25" s="148">
        <f t="shared" si="4"/>
        <v>0</v>
      </c>
      <c r="Y25" s="149">
        <f t="shared" si="5"/>
        <v>0</v>
      </c>
      <c r="Z25" s="150">
        <f t="shared" si="6"/>
        <v>0</v>
      </c>
    </row>
    <row r="26" spans="1:26" x14ac:dyDescent="0.3">
      <c r="A26" s="140" t="s">
        <v>59</v>
      </c>
      <c r="B26" s="141" t="s">
        <v>60</v>
      </c>
      <c r="C26" s="142">
        <f>'[2]FY 2018'!C233</f>
        <v>1272.05</v>
      </c>
      <c r="D26" s="142">
        <f>'[2]FY 2018'!D233</f>
        <v>1028.31</v>
      </c>
      <c r="E26" s="142">
        <f>'[2]FY 2018'!E233</f>
        <v>1100</v>
      </c>
      <c r="F26" s="142">
        <f>'[2]FY 2018'!F233</f>
        <v>1875.04</v>
      </c>
      <c r="G26" s="142">
        <f>'[2]FY 2018'!G233</f>
        <v>138.84</v>
      </c>
      <c r="H26" s="142">
        <f>'[2]FY 2018'!H233</f>
        <v>969.92</v>
      </c>
      <c r="I26" s="142">
        <f>'[2]FY 2018'!I233</f>
        <v>1034.54</v>
      </c>
      <c r="J26" s="142">
        <f>'[2]FY 2018'!J233</f>
        <v>851.82</v>
      </c>
      <c r="K26" s="142">
        <f>'[2]FY 2018'!K233</f>
        <v>1089.26</v>
      </c>
      <c r="L26" s="142">
        <f>'[2]FY 2018'!L233</f>
        <v>370.66</v>
      </c>
      <c r="M26" s="142">
        <f>'[2]FY 2018'!M233</f>
        <v>0</v>
      </c>
      <c r="N26" s="142">
        <f>'[2]FY 2018'!N233</f>
        <v>0</v>
      </c>
      <c r="O26" s="143">
        <f t="shared" si="0"/>
        <v>9730.44</v>
      </c>
      <c r="P26" s="144"/>
      <c r="Q26" s="4">
        <v>1</v>
      </c>
      <c r="R26" s="2">
        <v>0</v>
      </c>
      <c r="S26" s="4">
        <v>0</v>
      </c>
      <c r="T26" s="148">
        <f t="shared" si="1"/>
        <v>9730.44</v>
      </c>
      <c r="U26" s="149">
        <f t="shared" si="2"/>
        <v>0</v>
      </c>
      <c r="V26" s="150">
        <f t="shared" si="3"/>
        <v>0</v>
      </c>
      <c r="X26" s="148">
        <f t="shared" si="4"/>
        <v>0</v>
      </c>
      <c r="Y26" s="149">
        <f t="shared" si="5"/>
        <v>0</v>
      </c>
      <c r="Z26" s="150">
        <f t="shared" si="6"/>
        <v>0</v>
      </c>
    </row>
    <row r="27" spans="1:26" x14ac:dyDescent="0.3">
      <c r="A27" s="140" t="s">
        <v>61</v>
      </c>
      <c r="B27" s="141" t="s">
        <v>62</v>
      </c>
      <c r="C27" s="142">
        <f>'[2]FY 2018'!C234</f>
        <v>0</v>
      </c>
      <c r="D27" s="142">
        <f>'[2]FY 2018'!D234</f>
        <v>0</v>
      </c>
      <c r="E27" s="142">
        <f>'[2]FY 2018'!E234</f>
        <v>0</v>
      </c>
      <c r="F27" s="142">
        <f>'[2]FY 2018'!F234</f>
        <v>0</v>
      </c>
      <c r="G27" s="142">
        <f>'[2]FY 2018'!G234</f>
        <v>0</v>
      </c>
      <c r="H27" s="142">
        <f>'[2]FY 2018'!H234</f>
        <v>0</v>
      </c>
      <c r="I27" s="142">
        <f>'[2]FY 2018'!I234</f>
        <v>0</v>
      </c>
      <c r="J27" s="142">
        <f>'[2]FY 2018'!J234</f>
        <v>0</v>
      </c>
      <c r="K27" s="142">
        <f>'[2]FY 2018'!K234</f>
        <v>0</v>
      </c>
      <c r="L27" s="142">
        <f>'[2]FY 2018'!L234</f>
        <v>0</v>
      </c>
      <c r="M27" s="142">
        <f>'[2]FY 2018'!M234</f>
        <v>0</v>
      </c>
      <c r="N27" s="142">
        <f>'[2]FY 2018'!N234</f>
        <v>0</v>
      </c>
      <c r="O27" s="143">
        <f t="shared" si="0"/>
        <v>0</v>
      </c>
      <c r="P27" s="144"/>
      <c r="Q27" s="4">
        <v>1</v>
      </c>
      <c r="R27" s="2">
        <v>0</v>
      </c>
      <c r="S27" s="4">
        <v>0</v>
      </c>
      <c r="T27" s="148">
        <f t="shared" si="1"/>
        <v>0</v>
      </c>
      <c r="U27" s="149">
        <f t="shared" si="2"/>
        <v>0</v>
      </c>
      <c r="V27" s="150">
        <f t="shared" si="3"/>
        <v>0</v>
      </c>
      <c r="X27" s="148">
        <f t="shared" si="4"/>
        <v>0</v>
      </c>
      <c r="Y27" s="149">
        <f t="shared" si="5"/>
        <v>0</v>
      </c>
      <c r="Z27" s="150">
        <f t="shared" si="6"/>
        <v>0</v>
      </c>
    </row>
    <row r="28" spans="1:26" x14ac:dyDescent="0.3">
      <c r="A28" s="140" t="s">
        <v>63</v>
      </c>
      <c r="B28" s="141" t="s">
        <v>64</v>
      </c>
      <c r="C28" s="142">
        <f>'[2]FY 2018'!C235</f>
        <v>2200</v>
      </c>
      <c r="D28" s="142">
        <f>'[2]FY 2018'!D235</f>
        <v>2253.02</v>
      </c>
      <c r="E28" s="142">
        <f>'[2]FY 2018'!E235</f>
        <v>2200</v>
      </c>
      <c r="F28" s="142">
        <f>'[2]FY 2018'!F235</f>
        <v>1997.3900000000003</v>
      </c>
      <c r="G28" s="142">
        <f>'[2]FY 2018'!G235</f>
        <v>1941.47</v>
      </c>
      <c r="H28" s="142">
        <f>'[2]FY 2018'!H235</f>
        <v>1881.32</v>
      </c>
      <c r="I28" s="142">
        <f>'[2]FY 2018'!I235</f>
        <v>1931.85</v>
      </c>
      <c r="J28" s="142">
        <f>'[2]FY 2018'!J235</f>
        <v>1985.19</v>
      </c>
      <c r="K28" s="142">
        <f>'[2]FY 2018'!K235</f>
        <v>2068.21</v>
      </c>
      <c r="L28" s="142">
        <f>'[2]FY 2018'!L235</f>
        <v>2089.75</v>
      </c>
      <c r="M28" s="142">
        <f>'[2]FY 2018'!M235</f>
        <v>0</v>
      </c>
      <c r="N28" s="142">
        <f>'[2]FY 2018'!N235</f>
        <v>0</v>
      </c>
      <c r="O28" s="143">
        <f t="shared" si="0"/>
        <v>20548.199999999997</v>
      </c>
      <c r="P28" s="144"/>
      <c r="Q28" s="4">
        <v>1</v>
      </c>
      <c r="R28" s="2">
        <v>0</v>
      </c>
      <c r="S28" s="4">
        <v>0</v>
      </c>
      <c r="T28" s="148">
        <f t="shared" si="1"/>
        <v>20548.199999999997</v>
      </c>
      <c r="U28" s="149">
        <f t="shared" si="2"/>
        <v>0</v>
      </c>
      <c r="V28" s="150">
        <f t="shared" si="3"/>
        <v>0</v>
      </c>
      <c r="X28" s="148">
        <f t="shared" si="4"/>
        <v>0</v>
      </c>
      <c r="Y28" s="149">
        <f t="shared" si="5"/>
        <v>0</v>
      </c>
      <c r="Z28" s="150">
        <f t="shared" si="6"/>
        <v>0</v>
      </c>
    </row>
    <row r="29" spans="1:26" x14ac:dyDescent="0.3">
      <c r="A29" s="140" t="s">
        <v>65</v>
      </c>
      <c r="B29" s="141" t="s">
        <v>66</v>
      </c>
      <c r="C29" s="142">
        <f>'[2]FY 2018'!C236</f>
        <v>0</v>
      </c>
      <c r="D29" s="142">
        <f>'[2]FY 2018'!D236</f>
        <v>0</v>
      </c>
      <c r="E29" s="142">
        <f>'[2]FY 2018'!E236</f>
        <v>0</v>
      </c>
      <c r="F29" s="142">
        <f>'[2]FY 2018'!F236</f>
        <v>0</v>
      </c>
      <c r="G29" s="142">
        <f>'[2]FY 2018'!G236</f>
        <v>0</v>
      </c>
      <c r="H29" s="142">
        <f>'[2]FY 2018'!H236</f>
        <v>0</v>
      </c>
      <c r="I29" s="142">
        <f>'[2]FY 2018'!I236</f>
        <v>0</v>
      </c>
      <c r="J29" s="142">
        <f>'[2]FY 2018'!J236</f>
        <v>0</v>
      </c>
      <c r="K29" s="142">
        <f>'[2]FY 2018'!K236</f>
        <v>0</v>
      </c>
      <c r="L29" s="142">
        <f>'[2]FY 2018'!L236</f>
        <v>0</v>
      </c>
      <c r="M29" s="142">
        <f>'[2]FY 2018'!M236</f>
        <v>0</v>
      </c>
      <c r="N29" s="142">
        <f>'[2]FY 2018'!N236</f>
        <v>0</v>
      </c>
      <c r="O29" s="143">
        <f t="shared" si="0"/>
        <v>0</v>
      </c>
      <c r="P29" s="144"/>
      <c r="Q29" s="4">
        <v>1</v>
      </c>
      <c r="R29" s="2">
        <v>0</v>
      </c>
      <c r="S29" s="4">
        <v>0</v>
      </c>
      <c r="T29" s="148">
        <f t="shared" si="1"/>
        <v>0</v>
      </c>
      <c r="U29" s="149">
        <f t="shared" si="2"/>
        <v>0</v>
      </c>
      <c r="V29" s="150">
        <f t="shared" si="3"/>
        <v>0</v>
      </c>
      <c r="X29" s="148">
        <f t="shared" si="4"/>
        <v>0</v>
      </c>
      <c r="Y29" s="149">
        <f t="shared" si="5"/>
        <v>0</v>
      </c>
      <c r="Z29" s="150">
        <f t="shared" si="6"/>
        <v>0</v>
      </c>
    </row>
    <row r="30" spans="1:26" x14ac:dyDescent="0.3">
      <c r="A30" s="140" t="s">
        <v>67</v>
      </c>
      <c r="B30" s="141" t="s">
        <v>68</v>
      </c>
      <c r="C30" s="142">
        <f>'[2]FY 2018'!C237</f>
        <v>0</v>
      </c>
      <c r="D30" s="142">
        <f>'[2]FY 2018'!D237</f>
        <v>0</v>
      </c>
      <c r="E30" s="142">
        <f>'[2]FY 2018'!E237</f>
        <v>0</v>
      </c>
      <c r="F30" s="142">
        <f>'[2]FY 2018'!F237</f>
        <v>0</v>
      </c>
      <c r="G30" s="142">
        <f>'[2]FY 2018'!G237</f>
        <v>0</v>
      </c>
      <c r="H30" s="142">
        <f>'[2]FY 2018'!H237</f>
        <v>0</v>
      </c>
      <c r="I30" s="142">
        <f>'[2]FY 2018'!I237</f>
        <v>0</v>
      </c>
      <c r="J30" s="142">
        <f>'[2]FY 2018'!J237</f>
        <v>0</v>
      </c>
      <c r="K30" s="142">
        <f>'[2]FY 2018'!K237</f>
        <v>0</v>
      </c>
      <c r="L30" s="142">
        <f>'[2]FY 2018'!L237</f>
        <v>0</v>
      </c>
      <c r="M30" s="142">
        <f>'[2]FY 2018'!M237</f>
        <v>0</v>
      </c>
      <c r="N30" s="142">
        <f>'[2]FY 2018'!N237</f>
        <v>0</v>
      </c>
      <c r="O30" s="143">
        <f t="shared" si="0"/>
        <v>0</v>
      </c>
      <c r="P30" s="144"/>
      <c r="Q30" s="4">
        <v>1</v>
      </c>
      <c r="R30" s="2">
        <v>0</v>
      </c>
      <c r="S30" s="4">
        <v>0</v>
      </c>
      <c r="T30" s="148">
        <f t="shared" si="1"/>
        <v>0</v>
      </c>
      <c r="U30" s="149">
        <f t="shared" si="2"/>
        <v>0</v>
      </c>
      <c r="V30" s="150">
        <f t="shared" si="3"/>
        <v>0</v>
      </c>
      <c r="X30" s="148">
        <f t="shared" si="4"/>
        <v>0</v>
      </c>
      <c r="Y30" s="149">
        <f t="shared" si="5"/>
        <v>0</v>
      </c>
      <c r="Z30" s="150">
        <f t="shared" si="6"/>
        <v>0</v>
      </c>
    </row>
    <row r="31" spans="1:26" x14ac:dyDescent="0.3">
      <c r="A31" s="140" t="s">
        <v>69</v>
      </c>
      <c r="B31" s="141" t="s">
        <v>70</v>
      </c>
      <c r="C31" s="142">
        <f>'[2]FY 2018'!C238</f>
        <v>450</v>
      </c>
      <c r="D31" s="142">
        <f>'[2]FY 2018'!D238</f>
        <v>422.86</v>
      </c>
      <c r="E31" s="142">
        <f>'[2]FY 2018'!E238</f>
        <v>442.17</v>
      </c>
      <c r="F31" s="142">
        <f>'[2]FY 2018'!F238</f>
        <v>457.89</v>
      </c>
      <c r="G31" s="142">
        <f>'[2]FY 2018'!G238</f>
        <v>727.98</v>
      </c>
      <c r="H31" s="142">
        <f>'[2]FY 2018'!H238</f>
        <v>1505</v>
      </c>
      <c r="I31" s="142">
        <f>'[2]FY 2018'!I238</f>
        <v>-376.99</v>
      </c>
      <c r="J31" s="142">
        <f>'[2]FY 2018'!J238</f>
        <v>5587.24</v>
      </c>
      <c r="K31" s="142">
        <f>'[2]FY 2018'!K238</f>
        <v>463.89</v>
      </c>
      <c r="L31" s="142">
        <f>'[2]FY 2018'!L238</f>
        <v>1049.08</v>
      </c>
      <c r="M31" s="142">
        <f>'[2]FY 2018'!M238</f>
        <v>0</v>
      </c>
      <c r="N31" s="142">
        <f>'[2]FY 2018'!N238</f>
        <v>0</v>
      </c>
      <c r="O31" s="143">
        <f t="shared" si="0"/>
        <v>10729.119999999999</v>
      </c>
      <c r="P31" s="144"/>
      <c r="Q31" s="4">
        <v>1</v>
      </c>
      <c r="R31" s="2">
        <v>0</v>
      </c>
      <c r="S31" s="4">
        <v>0</v>
      </c>
      <c r="T31" s="148">
        <f t="shared" si="1"/>
        <v>10729.119999999999</v>
      </c>
      <c r="U31" s="149">
        <f t="shared" si="2"/>
        <v>0</v>
      </c>
      <c r="V31" s="150">
        <f t="shared" si="3"/>
        <v>0</v>
      </c>
      <c r="X31" s="148">
        <f t="shared" si="4"/>
        <v>0</v>
      </c>
      <c r="Y31" s="149">
        <f t="shared" si="5"/>
        <v>0</v>
      </c>
      <c r="Z31" s="150">
        <f t="shared" si="6"/>
        <v>0</v>
      </c>
    </row>
    <row r="32" spans="1:26" x14ac:dyDescent="0.3">
      <c r="A32" s="140" t="s">
        <v>71</v>
      </c>
      <c r="B32" s="141" t="s">
        <v>72</v>
      </c>
      <c r="C32" s="142">
        <f>'[2]FY 2018'!C239</f>
        <v>0</v>
      </c>
      <c r="D32" s="142">
        <f>'[2]FY 2018'!D239</f>
        <v>0</v>
      </c>
      <c r="E32" s="142">
        <f>'[2]FY 2018'!E239</f>
        <v>0</v>
      </c>
      <c r="F32" s="142">
        <f>'[2]FY 2018'!F239</f>
        <v>0</v>
      </c>
      <c r="G32" s="142">
        <f>'[2]FY 2018'!G239</f>
        <v>0</v>
      </c>
      <c r="H32" s="142">
        <f>'[2]FY 2018'!H239</f>
        <v>0</v>
      </c>
      <c r="I32" s="142">
        <f>'[2]FY 2018'!I239</f>
        <v>0</v>
      </c>
      <c r="J32" s="142">
        <f>'[2]FY 2018'!J239</f>
        <v>0</v>
      </c>
      <c r="K32" s="142">
        <f>'[2]FY 2018'!K239</f>
        <v>0</v>
      </c>
      <c r="L32" s="142">
        <f>'[2]FY 2018'!L239</f>
        <v>0</v>
      </c>
      <c r="M32" s="142">
        <f>'[2]FY 2018'!M239</f>
        <v>0</v>
      </c>
      <c r="N32" s="142">
        <f>'[2]FY 2018'!N239</f>
        <v>0</v>
      </c>
      <c r="O32" s="143">
        <f t="shared" si="0"/>
        <v>0</v>
      </c>
      <c r="P32" s="144"/>
      <c r="Q32" s="4">
        <v>1</v>
      </c>
      <c r="R32" s="2">
        <v>0</v>
      </c>
      <c r="S32" s="4">
        <v>0</v>
      </c>
      <c r="T32" s="148">
        <f t="shared" si="1"/>
        <v>0</v>
      </c>
      <c r="U32" s="149">
        <f t="shared" si="2"/>
        <v>0</v>
      </c>
      <c r="V32" s="150">
        <f t="shared" si="3"/>
        <v>0</v>
      </c>
      <c r="X32" s="148">
        <f t="shared" si="4"/>
        <v>0</v>
      </c>
      <c r="Y32" s="149">
        <f t="shared" si="5"/>
        <v>0</v>
      </c>
      <c r="Z32" s="150">
        <f t="shared" si="6"/>
        <v>0</v>
      </c>
    </row>
    <row r="33" spans="1:26" x14ac:dyDescent="0.3">
      <c r="A33" s="140" t="s">
        <v>73</v>
      </c>
      <c r="B33" s="141" t="s">
        <v>74</v>
      </c>
      <c r="C33" s="142">
        <f>'[2]FY 2018'!C240</f>
        <v>4694.34</v>
      </c>
      <c r="D33" s="142">
        <f>'[2]FY 2018'!D240</f>
        <v>4185.05</v>
      </c>
      <c r="E33" s="142">
        <f>'[2]FY 2018'!E240</f>
        <v>4354.6899999999996</v>
      </c>
      <c r="F33" s="142">
        <f>'[2]FY 2018'!F240</f>
        <v>4356.97</v>
      </c>
      <c r="G33" s="142">
        <f>'[2]FY 2018'!G240</f>
        <v>3410.65</v>
      </c>
      <c r="H33" s="142">
        <f>'[2]FY 2018'!H240</f>
        <v>2781.8</v>
      </c>
      <c r="I33" s="142">
        <f>'[2]FY 2018'!I240</f>
        <v>4088.55</v>
      </c>
      <c r="J33" s="142">
        <f>'[2]FY 2018'!J240</f>
        <v>4162.5600000000004</v>
      </c>
      <c r="K33" s="142">
        <f>'[2]FY 2018'!K240</f>
        <v>4381.7299999999996</v>
      </c>
      <c r="L33" s="142">
        <f>'[2]FY 2018'!L240</f>
        <v>3957.93</v>
      </c>
      <c r="M33" s="142">
        <f>'[2]FY 2018'!M240</f>
        <v>0</v>
      </c>
      <c r="N33" s="142">
        <f>'[2]FY 2018'!N240</f>
        <v>0</v>
      </c>
      <c r="O33" s="143">
        <f t="shared" si="0"/>
        <v>40374.269999999997</v>
      </c>
      <c r="P33" s="144"/>
      <c r="Q33" s="4">
        <v>1</v>
      </c>
      <c r="R33" s="2">
        <v>0</v>
      </c>
      <c r="S33" s="4">
        <v>0</v>
      </c>
      <c r="T33" s="148">
        <f t="shared" si="1"/>
        <v>40374.269999999997</v>
      </c>
      <c r="U33" s="149">
        <f t="shared" si="2"/>
        <v>0</v>
      </c>
      <c r="V33" s="150">
        <f t="shared" si="3"/>
        <v>0</v>
      </c>
      <c r="X33" s="148">
        <f t="shared" si="4"/>
        <v>0</v>
      </c>
      <c r="Y33" s="149">
        <f t="shared" si="5"/>
        <v>0</v>
      </c>
      <c r="Z33" s="150">
        <f t="shared" si="6"/>
        <v>0</v>
      </c>
    </row>
    <row r="34" spans="1:26" x14ac:dyDescent="0.3">
      <c r="A34" s="140" t="s">
        <v>75</v>
      </c>
      <c r="B34" s="141" t="s">
        <v>76</v>
      </c>
      <c r="C34" s="142">
        <f>'[2]FY 2018'!C241</f>
        <v>317.41000000000003</v>
      </c>
      <c r="D34" s="142">
        <f>'[2]FY 2018'!D241</f>
        <v>9.11</v>
      </c>
      <c r="E34" s="142">
        <f>'[2]FY 2018'!E241</f>
        <v>317.41000000000003</v>
      </c>
      <c r="F34" s="142">
        <f>'[2]FY 2018'!F241</f>
        <v>629.09</v>
      </c>
      <c r="G34" s="142">
        <f>'[2]FY 2018'!G241</f>
        <v>0</v>
      </c>
      <c r="H34" s="142">
        <f>'[2]FY 2018'!H241</f>
        <v>313.32</v>
      </c>
      <c r="I34" s="142">
        <f>'[2]FY 2018'!I241</f>
        <v>304.20999999999998</v>
      </c>
      <c r="J34" s="142">
        <f>'[2]FY 2018'!J241</f>
        <v>304.20999999999998</v>
      </c>
      <c r="K34" s="142">
        <f>'[2]FY 2018'!K241</f>
        <v>291.72000000000003</v>
      </c>
      <c r="L34" s="142">
        <f>'[2]FY 2018'!L241</f>
        <v>3488.97</v>
      </c>
      <c r="M34" s="142">
        <f>'[2]FY 2018'!M241</f>
        <v>0</v>
      </c>
      <c r="N34" s="142">
        <f>'[2]FY 2018'!N241</f>
        <v>0</v>
      </c>
      <c r="O34" s="143">
        <f t="shared" si="0"/>
        <v>5975.4499999999989</v>
      </c>
      <c r="P34" s="144"/>
      <c r="Q34" s="4">
        <v>1</v>
      </c>
      <c r="R34" s="2">
        <v>0</v>
      </c>
      <c r="S34" s="4">
        <v>0</v>
      </c>
      <c r="T34" s="148">
        <f t="shared" si="1"/>
        <v>5975.4499999999989</v>
      </c>
      <c r="U34" s="149">
        <f t="shared" si="2"/>
        <v>0</v>
      </c>
      <c r="V34" s="150">
        <f t="shared" si="3"/>
        <v>0</v>
      </c>
      <c r="X34" s="148">
        <f t="shared" si="4"/>
        <v>0</v>
      </c>
      <c r="Y34" s="149">
        <f t="shared" si="5"/>
        <v>0</v>
      </c>
      <c r="Z34" s="150">
        <f t="shared" si="6"/>
        <v>0</v>
      </c>
    </row>
    <row r="35" spans="1:26" x14ac:dyDescent="0.3">
      <c r="A35" s="140" t="s">
        <v>77</v>
      </c>
      <c r="B35" s="141" t="s">
        <v>78</v>
      </c>
      <c r="C35" s="142">
        <f>'[2]FY 2018'!C242</f>
        <v>7571.08</v>
      </c>
      <c r="D35" s="142">
        <f>'[2]FY 2018'!D242</f>
        <v>5965.81</v>
      </c>
      <c r="E35" s="142">
        <f>'[2]FY 2018'!E242</f>
        <v>6149.08</v>
      </c>
      <c r="F35" s="142">
        <f>'[2]FY 2018'!F242</f>
        <v>6545.56</v>
      </c>
      <c r="G35" s="142">
        <f>'[2]FY 2018'!G242</f>
        <v>5742.95</v>
      </c>
      <c r="H35" s="142">
        <f>'[2]FY 2018'!H242</f>
        <v>7908.62</v>
      </c>
      <c r="I35" s="142">
        <f>'[2]FY 2018'!I242</f>
        <v>5191.59</v>
      </c>
      <c r="J35" s="142">
        <f>'[2]FY 2018'!J242</f>
        <v>5551.68</v>
      </c>
      <c r="K35" s="142">
        <f>'[2]FY 2018'!K242</f>
        <v>6236.17</v>
      </c>
      <c r="L35" s="142">
        <f>'[2]FY 2018'!L242</f>
        <v>5724.7</v>
      </c>
      <c r="M35" s="142">
        <f>'[2]FY 2018'!M242</f>
        <v>0</v>
      </c>
      <c r="N35" s="142">
        <f>'[2]FY 2018'!N242</f>
        <v>0</v>
      </c>
      <c r="O35" s="143">
        <f t="shared" si="0"/>
        <v>62587.24</v>
      </c>
      <c r="P35" s="144"/>
      <c r="Q35" s="4">
        <v>1</v>
      </c>
      <c r="R35" s="2">
        <v>0</v>
      </c>
      <c r="S35" s="4">
        <v>0</v>
      </c>
      <c r="T35" s="148">
        <f t="shared" si="1"/>
        <v>62587.24</v>
      </c>
      <c r="U35" s="149">
        <f t="shared" si="2"/>
        <v>0</v>
      </c>
      <c r="V35" s="150">
        <f t="shared" si="3"/>
        <v>0</v>
      </c>
      <c r="X35" s="148">
        <f t="shared" si="4"/>
        <v>0</v>
      </c>
      <c r="Y35" s="149">
        <f t="shared" si="5"/>
        <v>0</v>
      </c>
      <c r="Z35" s="150">
        <f t="shared" si="6"/>
        <v>0</v>
      </c>
    </row>
    <row r="36" spans="1:26" x14ac:dyDescent="0.3">
      <c r="A36" s="140" t="s">
        <v>79</v>
      </c>
      <c r="B36" s="141" t="s">
        <v>80</v>
      </c>
      <c r="C36" s="142">
        <f>'[2]FY 2018'!C243</f>
        <v>0</v>
      </c>
      <c r="D36" s="142">
        <f>'[2]FY 2018'!D243</f>
        <v>0</v>
      </c>
      <c r="E36" s="142">
        <f>'[2]FY 2018'!E243</f>
        <v>0</v>
      </c>
      <c r="F36" s="142">
        <f>'[2]FY 2018'!F243</f>
        <v>0</v>
      </c>
      <c r="G36" s="142">
        <f>'[2]FY 2018'!G243</f>
        <v>0</v>
      </c>
      <c r="H36" s="142">
        <f>'[2]FY 2018'!H243</f>
        <v>0</v>
      </c>
      <c r="I36" s="142">
        <f>'[2]FY 2018'!I243</f>
        <v>0</v>
      </c>
      <c r="J36" s="142">
        <f>'[2]FY 2018'!J243</f>
        <v>0</v>
      </c>
      <c r="K36" s="142">
        <f>'[2]FY 2018'!K243</f>
        <v>0</v>
      </c>
      <c r="L36" s="142">
        <f>'[2]FY 2018'!L243</f>
        <v>0</v>
      </c>
      <c r="M36" s="142">
        <f>'[2]FY 2018'!M243</f>
        <v>0</v>
      </c>
      <c r="N36" s="142">
        <f>'[2]FY 2018'!N243</f>
        <v>0</v>
      </c>
      <c r="O36" s="143">
        <f t="shared" si="0"/>
        <v>0</v>
      </c>
      <c r="P36" s="144"/>
      <c r="Q36" s="4">
        <v>1</v>
      </c>
      <c r="R36" s="2">
        <v>0</v>
      </c>
      <c r="S36" s="4">
        <v>0</v>
      </c>
      <c r="T36" s="148">
        <f t="shared" si="1"/>
        <v>0</v>
      </c>
      <c r="U36" s="149">
        <f t="shared" si="2"/>
        <v>0</v>
      </c>
      <c r="V36" s="150">
        <f t="shared" si="3"/>
        <v>0</v>
      </c>
      <c r="X36" s="148">
        <f t="shared" si="4"/>
        <v>0</v>
      </c>
      <c r="Y36" s="149">
        <f t="shared" si="5"/>
        <v>0</v>
      </c>
      <c r="Z36" s="150">
        <f t="shared" si="6"/>
        <v>0</v>
      </c>
    </row>
    <row r="37" spans="1:26" x14ac:dyDescent="0.3">
      <c r="A37" s="140" t="s">
        <v>81</v>
      </c>
      <c r="B37" s="141" t="s">
        <v>82</v>
      </c>
      <c r="C37" s="142">
        <f>'[2]FY 2018'!C244</f>
        <v>0</v>
      </c>
      <c r="D37" s="142">
        <f>'[2]FY 2018'!D244</f>
        <v>0</v>
      </c>
      <c r="E37" s="142">
        <f>'[2]FY 2018'!E244</f>
        <v>0</v>
      </c>
      <c r="F37" s="142">
        <f>'[2]FY 2018'!F244</f>
        <v>0</v>
      </c>
      <c r="G37" s="142">
        <f>'[2]FY 2018'!G244</f>
        <v>0</v>
      </c>
      <c r="H37" s="142">
        <f>'[2]FY 2018'!H244</f>
        <v>0</v>
      </c>
      <c r="I37" s="142">
        <f>'[2]FY 2018'!I244</f>
        <v>0</v>
      </c>
      <c r="J37" s="142">
        <f>'[2]FY 2018'!J244</f>
        <v>0</v>
      </c>
      <c r="K37" s="142">
        <f>'[2]FY 2018'!K244</f>
        <v>0</v>
      </c>
      <c r="L37" s="142">
        <f>'[2]FY 2018'!L244</f>
        <v>0</v>
      </c>
      <c r="M37" s="142">
        <f>'[2]FY 2018'!M244</f>
        <v>0</v>
      </c>
      <c r="N37" s="142">
        <f>'[2]FY 2018'!N244</f>
        <v>0</v>
      </c>
      <c r="O37" s="143">
        <f t="shared" si="0"/>
        <v>0</v>
      </c>
      <c r="P37" s="144"/>
      <c r="Q37" s="4">
        <v>1</v>
      </c>
      <c r="R37" s="2">
        <v>0</v>
      </c>
      <c r="S37" s="4">
        <v>0</v>
      </c>
      <c r="T37" s="148">
        <f t="shared" si="1"/>
        <v>0</v>
      </c>
      <c r="U37" s="149">
        <f t="shared" si="2"/>
        <v>0</v>
      </c>
      <c r="V37" s="150">
        <f t="shared" si="3"/>
        <v>0</v>
      </c>
      <c r="X37" s="148">
        <f t="shared" si="4"/>
        <v>0</v>
      </c>
      <c r="Y37" s="149">
        <f t="shared" si="5"/>
        <v>0</v>
      </c>
      <c r="Z37" s="150">
        <f t="shared" si="6"/>
        <v>0</v>
      </c>
    </row>
    <row r="38" spans="1:26" x14ac:dyDescent="0.3">
      <c r="A38" s="140" t="s">
        <v>83</v>
      </c>
      <c r="B38" s="141" t="s">
        <v>84</v>
      </c>
      <c r="C38" s="142">
        <f>'[2]FY 2018'!C245</f>
        <v>1058.58</v>
      </c>
      <c r="D38" s="142">
        <f>'[2]FY 2018'!D245</f>
        <v>450</v>
      </c>
      <c r="E38" s="142">
        <f>'[2]FY 2018'!E245</f>
        <v>146.33000000000001</v>
      </c>
      <c r="F38" s="142">
        <f>'[2]FY 2018'!F245</f>
        <v>206.43</v>
      </c>
      <c r="G38" s="142">
        <f>'[2]FY 2018'!G245</f>
        <v>206.09</v>
      </c>
      <c r="H38" s="142">
        <f>'[2]FY 2018'!H245</f>
        <v>0</v>
      </c>
      <c r="I38" s="142">
        <f>'[2]FY 2018'!I245</f>
        <v>21105.03</v>
      </c>
      <c r="J38" s="142">
        <f>'[2]FY 2018'!J245</f>
        <v>0</v>
      </c>
      <c r="K38" s="142">
        <f>'[2]FY 2018'!K245</f>
        <v>645.46</v>
      </c>
      <c r="L38" s="142">
        <f>'[2]FY 2018'!L245</f>
        <v>556.98</v>
      </c>
      <c r="M38" s="142">
        <f>'[2]FY 2018'!M245</f>
        <v>0</v>
      </c>
      <c r="N38" s="142">
        <f>'[2]FY 2018'!N245</f>
        <v>0</v>
      </c>
      <c r="O38" s="143">
        <f t="shared" si="0"/>
        <v>24374.899999999998</v>
      </c>
      <c r="P38" s="144"/>
      <c r="Q38" s="4">
        <v>1</v>
      </c>
      <c r="R38" s="2">
        <v>0</v>
      </c>
      <c r="S38" s="3">
        <v>0</v>
      </c>
      <c r="T38" s="148">
        <f t="shared" si="1"/>
        <v>24374.899999999998</v>
      </c>
      <c r="U38" s="149">
        <f t="shared" si="2"/>
        <v>0</v>
      </c>
      <c r="V38" s="150">
        <f t="shared" si="3"/>
        <v>0</v>
      </c>
      <c r="X38" s="148">
        <f t="shared" si="4"/>
        <v>0</v>
      </c>
      <c r="Y38" s="149">
        <f t="shared" si="5"/>
        <v>0</v>
      </c>
      <c r="Z38" s="150">
        <f t="shared" si="6"/>
        <v>0</v>
      </c>
    </row>
    <row r="39" spans="1:26" x14ac:dyDescent="0.3">
      <c r="A39" s="140" t="s">
        <v>85</v>
      </c>
      <c r="B39" s="141" t="s">
        <v>86</v>
      </c>
      <c r="C39" s="142">
        <f>'[2]FY 2018'!C246</f>
        <v>7946.75</v>
      </c>
      <c r="D39" s="142">
        <f>'[2]FY 2018'!D246</f>
        <v>3160.47</v>
      </c>
      <c r="E39" s="142">
        <f>'[2]FY 2018'!E246</f>
        <v>1239.5999999999999</v>
      </c>
      <c r="F39" s="142">
        <f>'[2]FY 2018'!F246</f>
        <v>2177.09</v>
      </c>
      <c r="G39" s="142">
        <f>'[2]FY 2018'!G246</f>
        <v>0</v>
      </c>
      <c r="H39" s="142">
        <f>'[2]FY 2018'!H246</f>
        <v>1352.27</v>
      </c>
      <c r="I39" s="142">
        <f>'[2]FY 2018'!I246</f>
        <v>1540.31</v>
      </c>
      <c r="J39" s="142">
        <f>'[2]FY 2018'!J246</f>
        <v>2397.92</v>
      </c>
      <c r="K39" s="142">
        <f>'[2]FY 2018'!K246</f>
        <v>2147.08</v>
      </c>
      <c r="L39" s="142">
        <f>'[2]FY 2018'!L246</f>
        <v>2075.09</v>
      </c>
      <c r="M39" s="142">
        <f>'[2]FY 2018'!M246</f>
        <v>0</v>
      </c>
      <c r="N39" s="142">
        <f>'[2]FY 2018'!N246</f>
        <v>0</v>
      </c>
      <c r="O39" s="143">
        <f t="shared" si="0"/>
        <v>24036.580000000005</v>
      </c>
      <c r="P39" s="144"/>
      <c r="Q39" s="4">
        <v>1</v>
      </c>
      <c r="R39" s="2">
        <v>0</v>
      </c>
      <c r="S39" s="3">
        <v>0</v>
      </c>
      <c r="T39" s="148">
        <f t="shared" si="1"/>
        <v>24036.580000000005</v>
      </c>
      <c r="U39" s="149">
        <f t="shared" si="2"/>
        <v>0</v>
      </c>
      <c r="V39" s="150">
        <f t="shared" si="3"/>
        <v>0</v>
      </c>
      <c r="X39" s="148">
        <f t="shared" si="4"/>
        <v>0</v>
      </c>
      <c r="Y39" s="149">
        <f t="shared" si="5"/>
        <v>0</v>
      </c>
      <c r="Z39" s="150">
        <f t="shared" si="6"/>
        <v>0</v>
      </c>
    </row>
    <row r="40" spans="1:26" x14ac:dyDescent="0.3">
      <c r="A40" s="140" t="s">
        <v>87</v>
      </c>
      <c r="B40" s="141" t="s">
        <v>88</v>
      </c>
      <c r="C40" s="142">
        <f>'[2]FY 2018'!C247</f>
        <v>0</v>
      </c>
      <c r="D40" s="142">
        <f>'[2]FY 2018'!D247</f>
        <v>0</v>
      </c>
      <c r="E40" s="142">
        <f>'[2]FY 2018'!E247</f>
        <v>0</v>
      </c>
      <c r="F40" s="142">
        <f>'[2]FY 2018'!F247</f>
        <v>0</v>
      </c>
      <c r="G40" s="142">
        <f>'[2]FY 2018'!G247</f>
        <v>0</v>
      </c>
      <c r="H40" s="142">
        <f>'[2]FY 2018'!H247</f>
        <v>0</v>
      </c>
      <c r="I40" s="142">
        <f>'[2]FY 2018'!I247</f>
        <v>0</v>
      </c>
      <c r="J40" s="142">
        <f>'[2]FY 2018'!J247</f>
        <v>0</v>
      </c>
      <c r="K40" s="142">
        <f>'[2]FY 2018'!K247</f>
        <v>0</v>
      </c>
      <c r="L40" s="142">
        <f>'[2]FY 2018'!L247</f>
        <v>0</v>
      </c>
      <c r="M40" s="142">
        <f>'[2]FY 2018'!M247</f>
        <v>0</v>
      </c>
      <c r="N40" s="142">
        <f>'[2]FY 2018'!N247</f>
        <v>0</v>
      </c>
      <c r="O40" s="143">
        <f t="shared" si="0"/>
        <v>0</v>
      </c>
      <c r="P40" s="144"/>
      <c r="Q40" s="1">
        <v>1</v>
      </c>
      <c r="R40" s="2">
        <v>0</v>
      </c>
      <c r="S40" s="3">
        <v>0</v>
      </c>
      <c r="T40" s="145">
        <f t="shared" si="1"/>
        <v>0</v>
      </c>
      <c r="U40" s="146">
        <f t="shared" si="2"/>
        <v>0</v>
      </c>
      <c r="V40" s="147">
        <f t="shared" si="3"/>
        <v>0</v>
      </c>
      <c r="X40" s="145">
        <f t="shared" si="4"/>
        <v>0</v>
      </c>
      <c r="Y40" s="146">
        <f t="shared" si="5"/>
        <v>0</v>
      </c>
      <c r="Z40" s="147">
        <f t="shared" si="6"/>
        <v>0</v>
      </c>
    </row>
    <row r="41" spans="1:26" x14ac:dyDescent="0.3">
      <c r="A41" s="140" t="s">
        <v>89</v>
      </c>
      <c r="B41" s="141" t="s">
        <v>90</v>
      </c>
      <c r="C41" s="142">
        <f>'[2]FY 2018'!C248</f>
        <v>2450.5</v>
      </c>
      <c r="D41" s="142">
        <f>'[2]FY 2018'!D248</f>
        <v>2261.4</v>
      </c>
      <c r="E41" s="142">
        <f>'[2]FY 2018'!E248</f>
        <v>1497.78</v>
      </c>
      <c r="F41" s="142">
        <f>'[2]FY 2018'!F248</f>
        <v>1104.3699999999999</v>
      </c>
      <c r="G41" s="142">
        <f>'[2]FY 2018'!G248</f>
        <v>1343.42</v>
      </c>
      <c r="H41" s="142">
        <f>'[2]FY 2018'!H248</f>
        <v>2934.49</v>
      </c>
      <c r="I41" s="142">
        <f>'[2]FY 2018'!I248</f>
        <v>1760.61</v>
      </c>
      <c r="J41" s="142">
        <f>'[2]FY 2018'!J248</f>
        <v>1701.77</v>
      </c>
      <c r="K41" s="142">
        <f>'[2]FY 2018'!K248</f>
        <v>1794.14</v>
      </c>
      <c r="L41" s="142">
        <f>'[2]FY 2018'!L248</f>
        <v>2249.62</v>
      </c>
      <c r="M41" s="142">
        <f>'[2]FY 2018'!M248</f>
        <v>0</v>
      </c>
      <c r="N41" s="142">
        <f>'[2]FY 2018'!N248</f>
        <v>0</v>
      </c>
      <c r="O41" s="143">
        <f t="shared" si="0"/>
        <v>19098.099999999999</v>
      </c>
      <c r="P41" s="144"/>
      <c r="Q41" s="1">
        <v>1</v>
      </c>
      <c r="R41" s="2">
        <v>0</v>
      </c>
      <c r="S41" s="3">
        <v>0</v>
      </c>
      <c r="T41" s="145">
        <f t="shared" si="1"/>
        <v>19098.099999999999</v>
      </c>
      <c r="U41" s="146">
        <f t="shared" si="2"/>
        <v>0</v>
      </c>
      <c r="V41" s="147">
        <f t="shared" si="3"/>
        <v>0</v>
      </c>
      <c r="X41" s="145">
        <f t="shared" si="4"/>
        <v>0</v>
      </c>
      <c r="Y41" s="146">
        <f t="shared" si="5"/>
        <v>0</v>
      </c>
      <c r="Z41" s="147">
        <f t="shared" si="6"/>
        <v>0</v>
      </c>
    </row>
    <row r="42" spans="1:26" x14ac:dyDescent="0.3">
      <c r="A42" s="140" t="s">
        <v>91</v>
      </c>
      <c r="B42" s="141" t="s">
        <v>92</v>
      </c>
      <c r="C42" s="142">
        <f>'[2]FY 2018'!C249</f>
        <v>0</v>
      </c>
      <c r="D42" s="142">
        <f>'[2]FY 2018'!D249</f>
        <v>0</v>
      </c>
      <c r="E42" s="142">
        <f>'[2]FY 2018'!E249</f>
        <v>122.29</v>
      </c>
      <c r="F42" s="142">
        <f>'[2]FY 2018'!F249</f>
        <v>21.73</v>
      </c>
      <c r="G42" s="142">
        <f>'[2]FY 2018'!G249</f>
        <v>556.13</v>
      </c>
      <c r="H42" s="142">
        <f>'[2]FY 2018'!H249</f>
        <v>0</v>
      </c>
      <c r="I42" s="142">
        <f>'[2]FY 2018'!I249</f>
        <v>1098.3800000000001</v>
      </c>
      <c r="J42" s="142">
        <f>'[2]FY 2018'!J249</f>
        <v>307.5</v>
      </c>
      <c r="K42" s="142">
        <f>'[2]FY 2018'!K249</f>
        <v>21.72</v>
      </c>
      <c r="L42" s="142">
        <f>'[2]FY 2018'!L249</f>
        <v>18.989999999999998</v>
      </c>
      <c r="M42" s="142">
        <f>'[2]FY 2018'!M249</f>
        <v>0</v>
      </c>
      <c r="N42" s="142">
        <f>'[2]FY 2018'!N249</f>
        <v>0</v>
      </c>
      <c r="O42" s="143">
        <f t="shared" si="0"/>
        <v>2146.7399999999998</v>
      </c>
      <c r="P42" s="144"/>
      <c r="Q42" s="1">
        <v>1</v>
      </c>
      <c r="R42" s="2">
        <v>0</v>
      </c>
      <c r="S42" s="3">
        <v>0</v>
      </c>
      <c r="T42" s="145">
        <f t="shared" si="1"/>
        <v>2146.7399999999998</v>
      </c>
      <c r="U42" s="146">
        <f t="shared" si="2"/>
        <v>0</v>
      </c>
      <c r="V42" s="147">
        <f t="shared" si="3"/>
        <v>0</v>
      </c>
      <c r="X42" s="145">
        <f t="shared" si="4"/>
        <v>0</v>
      </c>
      <c r="Y42" s="146">
        <f t="shared" si="5"/>
        <v>0</v>
      </c>
      <c r="Z42" s="147">
        <f t="shared" si="6"/>
        <v>0</v>
      </c>
    </row>
    <row r="43" spans="1:26" x14ac:dyDescent="0.3">
      <c r="A43" s="140" t="s">
        <v>93</v>
      </c>
      <c r="B43" s="141" t="s">
        <v>94</v>
      </c>
      <c r="C43" s="142">
        <f>'[2]FY 2018'!C250</f>
        <v>159.54</v>
      </c>
      <c r="D43" s="142">
        <f>'[2]FY 2018'!D250</f>
        <v>105.2</v>
      </c>
      <c r="E43" s="142">
        <f>'[2]FY 2018'!E250</f>
        <v>0</v>
      </c>
      <c r="F43" s="142">
        <f>'[2]FY 2018'!F250</f>
        <v>0</v>
      </c>
      <c r="G43" s="142">
        <f>'[2]FY 2018'!G250</f>
        <v>0</v>
      </c>
      <c r="H43" s="142">
        <f>'[2]FY 2018'!H250</f>
        <v>0</v>
      </c>
      <c r="I43" s="142">
        <f>'[2]FY 2018'!I250</f>
        <v>0</v>
      </c>
      <c r="J43" s="142">
        <f>'[2]FY 2018'!J250</f>
        <v>0</v>
      </c>
      <c r="K43" s="142">
        <f>'[2]FY 2018'!K250</f>
        <v>0</v>
      </c>
      <c r="L43" s="142">
        <f>'[2]FY 2018'!L250</f>
        <v>0</v>
      </c>
      <c r="M43" s="142">
        <f>'[2]FY 2018'!M250</f>
        <v>0</v>
      </c>
      <c r="N43" s="142">
        <f>'[2]FY 2018'!N250</f>
        <v>0</v>
      </c>
      <c r="O43" s="143">
        <f t="shared" si="0"/>
        <v>264.74</v>
      </c>
      <c r="P43" s="144"/>
      <c r="Q43" s="1">
        <v>1</v>
      </c>
      <c r="R43" s="2">
        <v>0</v>
      </c>
      <c r="S43" s="3">
        <v>0</v>
      </c>
      <c r="T43" s="145">
        <f t="shared" si="1"/>
        <v>264.74</v>
      </c>
      <c r="U43" s="146">
        <f t="shared" si="2"/>
        <v>0</v>
      </c>
      <c r="V43" s="147">
        <f t="shared" si="3"/>
        <v>0</v>
      </c>
      <c r="X43" s="145">
        <f t="shared" si="4"/>
        <v>0</v>
      </c>
      <c r="Y43" s="146">
        <f t="shared" si="5"/>
        <v>0</v>
      </c>
      <c r="Z43" s="147">
        <f t="shared" si="6"/>
        <v>0</v>
      </c>
    </row>
    <row r="44" spans="1:26" x14ac:dyDescent="0.3">
      <c r="A44" s="140" t="s">
        <v>95</v>
      </c>
      <c r="B44" s="141" t="s">
        <v>96</v>
      </c>
      <c r="C44" s="142">
        <f>'[2]FY 2018'!C251</f>
        <v>0</v>
      </c>
      <c r="D44" s="142">
        <f>'[2]FY 2018'!D251</f>
        <v>0</v>
      </c>
      <c r="E44" s="142">
        <f>'[2]FY 2018'!E251</f>
        <v>0</v>
      </c>
      <c r="F44" s="142">
        <f>'[2]FY 2018'!F251</f>
        <v>0</v>
      </c>
      <c r="G44" s="142">
        <f>'[2]FY 2018'!G251</f>
        <v>0</v>
      </c>
      <c r="H44" s="142">
        <f>'[2]FY 2018'!H251</f>
        <v>0</v>
      </c>
      <c r="I44" s="142">
        <f>'[2]FY 2018'!I251</f>
        <v>0</v>
      </c>
      <c r="J44" s="142">
        <f>'[2]FY 2018'!J251</f>
        <v>0</v>
      </c>
      <c r="K44" s="142">
        <f>'[2]FY 2018'!K251</f>
        <v>150.57</v>
      </c>
      <c r="L44" s="142">
        <f>'[2]FY 2018'!L251</f>
        <v>0</v>
      </c>
      <c r="M44" s="142">
        <f>'[2]FY 2018'!M251</f>
        <v>0</v>
      </c>
      <c r="N44" s="142">
        <f>'[2]FY 2018'!N251</f>
        <v>0</v>
      </c>
      <c r="O44" s="143">
        <f t="shared" si="0"/>
        <v>150.57</v>
      </c>
      <c r="P44" s="144"/>
      <c r="Q44" s="1">
        <v>1</v>
      </c>
      <c r="R44" s="2">
        <v>0</v>
      </c>
      <c r="S44" s="3">
        <v>0</v>
      </c>
      <c r="T44" s="145">
        <f t="shared" si="1"/>
        <v>150.57</v>
      </c>
      <c r="U44" s="146">
        <f t="shared" si="2"/>
        <v>0</v>
      </c>
      <c r="V44" s="147">
        <f t="shared" si="3"/>
        <v>0</v>
      </c>
      <c r="X44" s="145">
        <f t="shared" si="4"/>
        <v>0</v>
      </c>
      <c r="Y44" s="146">
        <f t="shared" si="5"/>
        <v>0</v>
      </c>
      <c r="Z44" s="147">
        <f t="shared" si="6"/>
        <v>0</v>
      </c>
    </row>
    <row r="45" spans="1:26" x14ac:dyDescent="0.3">
      <c r="A45" s="140" t="s">
        <v>728</v>
      </c>
      <c r="B45" s="141" t="s">
        <v>729</v>
      </c>
      <c r="C45" s="142">
        <f>'[2]FY 2018'!C252</f>
        <v>0</v>
      </c>
      <c r="D45" s="142">
        <f>'[2]FY 2018'!D252</f>
        <v>0</v>
      </c>
      <c r="E45" s="142">
        <f>'[2]FY 2018'!E252</f>
        <v>0</v>
      </c>
      <c r="F45" s="142">
        <f>'[2]FY 2018'!F252</f>
        <v>0</v>
      </c>
      <c r="G45" s="142">
        <f>'[2]FY 2018'!G252</f>
        <v>0</v>
      </c>
      <c r="H45" s="142">
        <f>'[2]FY 2018'!H252</f>
        <v>0</v>
      </c>
      <c r="I45" s="142">
        <f>'[2]FY 2018'!I252</f>
        <v>0</v>
      </c>
      <c r="J45" s="142">
        <f>'[2]FY 2018'!J252</f>
        <v>0</v>
      </c>
      <c r="K45" s="142">
        <f>'[2]FY 2018'!K252</f>
        <v>0</v>
      </c>
      <c r="L45" s="142">
        <f>'[2]FY 2018'!L252</f>
        <v>0</v>
      </c>
      <c r="M45" s="142">
        <f>'[2]FY 2018'!M252</f>
        <v>0</v>
      </c>
      <c r="N45" s="142">
        <f>'[2]FY 2018'!N252</f>
        <v>0</v>
      </c>
      <c r="O45" s="143">
        <f t="shared" si="0"/>
        <v>0</v>
      </c>
      <c r="P45" s="144"/>
      <c r="Q45" s="1">
        <v>0</v>
      </c>
      <c r="R45" s="2">
        <v>1</v>
      </c>
      <c r="S45" s="3">
        <v>0</v>
      </c>
      <c r="T45" s="145">
        <f t="shared" si="1"/>
        <v>0</v>
      </c>
      <c r="U45" s="146">
        <f t="shared" si="2"/>
        <v>0</v>
      </c>
      <c r="V45" s="147">
        <f t="shared" si="3"/>
        <v>0</v>
      </c>
      <c r="X45" s="145"/>
      <c r="Y45" s="146"/>
      <c r="Z45" s="147"/>
    </row>
    <row r="46" spans="1:26" x14ac:dyDescent="0.3">
      <c r="A46" s="140" t="s">
        <v>730</v>
      </c>
      <c r="B46" s="141" t="s">
        <v>108</v>
      </c>
      <c r="C46" s="142">
        <f>'[2]FY 2018'!C253</f>
        <v>0</v>
      </c>
      <c r="D46" s="142">
        <f>'[2]FY 2018'!D253</f>
        <v>0</v>
      </c>
      <c r="E46" s="142">
        <f>'[2]FY 2018'!E253</f>
        <v>0</v>
      </c>
      <c r="F46" s="142">
        <f>'[2]FY 2018'!F253</f>
        <v>0</v>
      </c>
      <c r="G46" s="142">
        <f>'[2]FY 2018'!G253</f>
        <v>0</v>
      </c>
      <c r="H46" s="142">
        <f>'[2]FY 2018'!H253</f>
        <v>0</v>
      </c>
      <c r="I46" s="142">
        <f>'[2]FY 2018'!I253</f>
        <v>0</v>
      </c>
      <c r="J46" s="142">
        <f>'[2]FY 2018'!J253</f>
        <v>0</v>
      </c>
      <c r="K46" s="142">
        <f>'[2]FY 2018'!K253</f>
        <v>0</v>
      </c>
      <c r="L46" s="142">
        <f>'[2]FY 2018'!L253</f>
        <v>0</v>
      </c>
      <c r="M46" s="142">
        <f>'[2]FY 2018'!M253</f>
        <v>0</v>
      </c>
      <c r="N46" s="142">
        <f>'[2]FY 2018'!N253</f>
        <v>0</v>
      </c>
      <c r="O46" s="143">
        <f t="shared" si="0"/>
        <v>0</v>
      </c>
      <c r="P46" s="144"/>
      <c r="Q46" s="1">
        <v>0</v>
      </c>
      <c r="R46" s="2">
        <v>1</v>
      </c>
      <c r="S46" s="3">
        <v>0</v>
      </c>
      <c r="T46" s="145">
        <f t="shared" si="1"/>
        <v>0</v>
      </c>
      <c r="U46" s="146">
        <f t="shared" si="2"/>
        <v>0</v>
      </c>
      <c r="V46" s="147">
        <f t="shared" si="3"/>
        <v>0</v>
      </c>
      <c r="X46" s="145"/>
      <c r="Y46" s="146"/>
      <c r="Z46" s="147"/>
    </row>
    <row r="47" spans="1:26" x14ac:dyDescent="0.3">
      <c r="A47" s="140" t="s">
        <v>731</v>
      </c>
      <c r="B47" s="141" t="s">
        <v>110</v>
      </c>
      <c r="C47" s="142">
        <f>'[2]FY 2018'!C254</f>
        <v>0</v>
      </c>
      <c r="D47" s="142">
        <f>'[2]FY 2018'!D254</f>
        <v>0</v>
      </c>
      <c r="E47" s="142">
        <f>'[2]FY 2018'!E254</f>
        <v>0</v>
      </c>
      <c r="F47" s="142">
        <f>'[2]FY 2018'!F254</f>
        <v>0</v>
      </c>
      <c r="G47" s="142">
        <f>'[2]FY 2018'!G254</f>
        <v>0</v>
      </c>
      <c r="H47" s="142">
        <f>'[2]FY 2018'!H254</f>
        <v>0</v>
      </c>
      <c r="I47" s="142">
        <f>'[2]FY 2018'!I254</f>
        <v>0</v>
      </c>
      <c r="J47" s="142">
        <f>'[2]FY 2018'!J254</f>
        <v>0</v>
      </c>
      <c r="K47" s="142">
        <f>'[2]FY 2018'!K254</f>
        <v>0</v>
      </c>
      <c r="L47" s="142">
        <f>'[2]FY 2018'!L254</f>
        <v>0</v>
      </c>
      <c r="M47" s="142">
        <f>'[2]FY 2018'!M254</f>
        <v>0</v>
      </c>
      <c r="N47" s="142">
        <f>'[2]FY 2018'!N254</f>
        <v>0</v>
      </c>
      <c r="O47" s="143">
        <f t="shared" si="0"/>
        <v>0</v>
      </c>
      <c r="P47" s="144"/>
      <c r="Q47" s="1">
        <v>0</v>
      </c>
      <c r="R47" s="2">
        <v>1</v>
      </c>
      <c r="S47" s="3">
        <v>0</v>
      </c>
      <c r="T47" s="145">
        <f t="shared" si="1"/>
        <v>0</v>
      </c>
      <c r="U47" s="146">
        <f t="shared" si="2"/>
        <v>0</v>
      </c>
      <c r="V47" s="147">
        <f t="shared" si="3"/>
        <v>0</v>
      </c>
      <c r="X47" s="145"/>
      <c r="Y47" s="146"/>
      <c r="Z47" s="147"/>
    </row>
    <row r="48" spans="1:26" x14ac:dyDescent="0.3">
      <c r="A48" s="140" t="s">
        <v>732</v>
      </c>
      <c r="B48" s="141" t="s">
        <v>733</v>
      </c>
      <c r="C48" s="142">
        <f>'[2]FY 2018'!C255</f>
        <v>0</v>
      </c>
      <c r="D48" s="142">
        <f>'[2]FY 2018'!D255</f>
        <v>0</v>
      </c>
      <c r="E48" s="142">
        <f>'[2]FY 2018'!E255</f>
        <v>0</v>
      </c>
      <c r="F48" s="142">
        <f>'[2]FY 2018'!F255</f>
        <v>0</v>
      </c>
      <c r="G48" s="142">
        <f>'[2]FY 2018'!G255</f>
        <v>0</v>
      </c>
      <c r="H48" s="142">
        <f>'[2]FY 2018'!H255</f>
        <v>0</v>
      </c>
      <c r="I48" s="142">
        <f>'[2]FY 2018'!I255</f>
        <v>0</v>
      </c>
      <c r="J48" s="142">
        <f>'[2]FY 2018'!J255</f>
        <v>0</v>
      </c>
      <c r="K48" s="142">
        <f>'[2]FY 2018'!K255</f>
        <v>0</v>
      </c>
      <c r="L48" s="142">
        <f>'[2]FY 2018'!L255</f>
        <v>0</v>
      </c>
      <c r="M48" s="142">
        <f>'[2]FY 2018'!M255</f>
        <v>0</v>
      </c>
      <c r="N48" s="142">
        <f>'[2]FY 2018'!N255</f>
        <v>0</v>
      </c>
      <c r="O48" s="143">
        <f t="shared" si="0"/>
        <v>0</v>
      </c>
      <c r="P48" s="144"/>
      <c r="Q48" s="1">
        <v>0</v>
      </c>
      <c r="R48" s="2">
        <v>1</v>
      </c>
      <c r="S48" s="3">
        <v>0</v>
      </c>
      <c r="T48" s="145">
        <f t="shared" si="1"/>
        <v>0</v>
      </c>
      <c r="U48" s="146">
        <f t="shared" si="2"/>
        <v>0</v>
      </c>
      <c r="V48" s="147">
        <f t="shared" si="3"/>
        <v>0</v>
      </c>
      <c r="X48" s="145"/>
      <c r="Y48" s="146"/>
      <c r="Z48" s="147"/>
    </row>
    <row r="49" spans="1:26" x14ac:dyDescent="0.3">
      <c r="A49" s="140" t="s">
        <v>97</v>
      </c>
      <c r="B49" s="141" t="s">
        <v>34</v>
      </c>
      <c r="C49" s="142">
        <f>'[2]FY 2018'!C256</f>
        <v>431153.84</v>
      </c>
      <c r="D49" s="142">
        <f>'[2]FY 2018'!D256</f>
        <v>431288.04</v>
      </c>
      <c r="E49" s="142">
        <f>'[2]FY 2018'!E256</f>
        <v>435780.2</v>
      </c>
      <c r="F49" s="142">
        <f>'[2]FY 2018'!F256</f>
        <v>427824.56</v>
      </c>
      <c r="G49" s="142">
        <f>'[2]FY 2018'!G256</f>
        <v>424657.6</v>
      </c>
      <c r="H49" s="142">
        <f>'[2]FY 2018'!H256</f>
        <v>425664.17</v>
      </c>
      <c r="I49" s="142">
        <f>'[2]FY 2018'!I256</f>
        <v>481319.27</v>
      </c>
      <c r="J49" s="142">
        <f>'[2]FY 2018'!J256</f>
        <v>510185.1</v>
      </c>
      <c r="K49" s="142">
        <f>'[2]FY 2018'!K256</f>
        <v>530892.76</v>
      </c>
      <c r="L49" s="142">
        <f>'[2]FY 2018'!L256</f>
        <v>386893.8</v>
      </c>
      <c r="M49" s="142">
        <f>'[2]FY 2018'!M256</f>
        <v>0</v>
      </c>
      <c r="N49" s="142">
        <f>'[2]FY 2018'!N256</f>
        <v>0</v>
      </c>
      <c r="O49" s="143">
        <f t="shared" si="0"/>
        <v>4485659.34</v>
      </c>
      <c r="P49" s="144"/>
      <c r="Q49" s="1">
        <v>0</v>
      </c>
      <c r="R49" s="2">
        <v>0</v>
      </c>
      <c r="S49" s="3">
        <v>1</v>
      </c>
      <c r="T49" s="145">
        <f t="shared" si="1"/>
        <v>0</v>
      </c>
      <c r="U49" s="146">
        <f t="shared" si="2"/>
        <v>0</v>
      </c>
      <c r="V49" s="147">
        <f t="shared" si="3"/>
        <v>4485659.34</v>
      </c>
      <c r="X49" s="145">
        <f t="shared" si="4"/>
        <v>0</v>
      </c>
      <c r="Y49" s="146">
        <f t="shared" si="5"/>
        <v>0</v>
      </c>
      <c r="Z49" s="147">
        <f t="shared" si="6"/>
        <v>0</v>
      </c>
    </row>
    <row r="50" spans="1:26" x14ac:dyDescent="0.3">
      <c r="A50" s="140" t="s">
        <v>98</v>
      </c>
      <c r="B50" s="141" t="s">
        <v>36</v>
      </c>
      <c r="C50" s="142">
        <f>'[2]FY 2018'!C257</f>
        <v>6465.59</v>
      </c>
      <c r="D50" s="142">
        <f>'[2]FY 2018'!D257</f>
        <v>4319</v>
      </c>
      <c r="E50" s="142">
        <f>'[2]FY 2018'!E257</f>
        <v>7946.59</v>
      </c>
      <c r="F50" s="142">
        <f>'[2]FY 2018'!F257</f>
        <v>5466</v>
      </c>
      <c r="G50" s="142">
        <f>'[2]FY 2018'!G257</f>
        <v>6087.45</v>
      </c>
      <c r="H50" s="142">
        <f>'[2]FY 2018'!H257</f>
        <v>5758.62</v>
      </c>
      <c r="I50" s="142">
        <f>'[2]FY 2018'!I257</f>
        <v>5765</v>
      </c>
      <c r="J50" s="142">
        <f>'[2]FY 2018'!J257</f>
        <v>5958.51</v>
      </c>
      <c r="K50" s="142">
        <f>'[2]FY 2018'!K257</f>
        <v>5645</v>
      </c>
      <c r="L50" s="142">
        <f>'[2]FY 2018'!L257</f>
        <v>6163.44</v>
      </c>
      <c r="M50" s="142">
        <f>'[2]FY 2018'!M257</f>
        <v>0</v>
      </c>
      <c r="N50" s="142">
        <f>'[2]FY 2018'!N257</f>
        <v>0</v>
      </c>
      <c r="O50" s="143">
        <f t="shared" si="0"/>
        <v>59575.200000000004</v>
      </c>
      <c r="P50" s="144"/>
      <c r="Q50" s="1">
        <v>0</v>
      </c>
      <c r="R50" s="2">
        <v>0</v>
      </c>
      <c r="S50" s="3">
        <v>1</v>
      </c>
      <c r="T50" s="145">
        <f t="shared" si="1"/>
        <v>0</v>
      </c>
      <c r="U50" s="146">
        <f t="shared" si="2"/>
        <v>0</v>
      </c>
      <c r="V50" s="147">
        <f t="shared" si="3"/>
        <v>59575.200000000004</v>
      </c>
      <c r="X50" s="145">
        <f t="shared" si="4"/>
        <v>0</v>
      </c>
      <c r="Y50" s="146">
        <f t="shared" si="5"/>
        <v>0</v>
      </c>
      <c r="Z50" s="147">
        <f t="shared" si="6"/>
        <v>0</v>
      </c>
    </row>
    <row r="51" spans="1:26" x14ac:dyDescent="0.3">
      <c r="A51" s="140" t="s">
        <v>99</v>
      </c>
      <c r="B51" s="141" t="s">
        <v>100</v>
      </c>
      <c r="C51" s="142">
        <f>'[2]FY 2018'!C258</f>
        <v>0</v>
      </c>
      <c r="D51" s="142">
        <f>'[2]FY 2018'!D258</f>
        <v>0</v>
      </c>
      <c r="E51" s="142">
        <f>'[2]FY 2018'!E258</f>
        <v>0</v>
      </c>
      <c r="F51" s="142">
        <f>'[2]FY 2018'!F258</f>
        <v>0</v>
      </c>
      <c r="G51" s="142">
        <f>'[2]FY 2018'!G258</f>
        <v>0</v>
      </c>
      <c r="H51" s="142">
        <f>'[2]FY 2018'!H258</f>
        <v>0</v>
      </c>
      <c r="I51" s="142">
        <f>'[2]FY 2018'!I258</f>
        <v>0</v>
      </c>
      <c r="J51" s="142">
        <f>'[2]FY 2018'!J258</f>
        <v>0</v>
      </c>
      <c r="K51" s="142">
        <f>'[2]FY 2018'!K258</f>
        <v>0</v>
      </c>
      <c r="L51" s="142">
        <f>'[2]FY 2018'!L258</f>
        <v>0</v>
      </c>
      <c r="M51" s="142">
        <f>'[2]FY 2018'!M258</f>
        <v>0</v>
      </c>
      <c r="N51" s="142">
        <f>'[2]FY 2018'!N258</f>
        <v>0</v>
      </c>
      <c r="O51" s="143">
        <f t="shared" si="0"/>
        <v>0</v>
      </c>
      <c r="P51" s="144"/>
      <c r="Q51" s="1">
        <v>0</v>
      </c>
      <c r="R51" s="2">
        <v>0</v>
      </c>
      <c r="S51" s="3">
        <v>1</v>
      </c>
      <c r="T51" s="145">
        <f t="shared" si="1"/>
        <v>0</v>
      </c>
      <c r="U51" s="146">
        <f t="shared" si="2"/>
        <v>0</v>
      </c>
      <c r="V51" s="147">
        <f t="shared" si="3"/>
        <v>0</v>
      </c>
      <c r="X51" s="145">
        <f t="shared" si="4"/>
        <v>0</v>
      </c>
      <c r="Y51" s="146">
        <f t="shared" si="5"/>
        <v>0</v>
      </c>
      <c r="Z51" s="147">
        <f t="shared" si="6"/>
        <v>0</v>
      </c>
    </row>
    <row r="52" spans="1:26" x14ac:dyDescent="0.3">
      <c r="A52" s="140" t="s">
        <v>101</v>
      </c>
      <c r="B52" s="141" t="s">
        <v>102</v>
      </c>
      <c r="C52" s="142">
        <f>'[2]FY 2018'!C259</f>
        <v>0</v>
      </c>
      <c r="D52" s="142">
        <f>'[2]FY 2018'!D259</f>
        <v>0</v>
      </c>
      <c r="E52" s="142">
        <f>'[2]FY 2018'!E259</f>
        <v>0</v>
      </c>
      <c r="F52" s="142">
        <f>'[2]FY 2018'!F259</f>
        <v>0</v>
      </c>
      <c r="G52" s="142">
        <f>'[2]FY 2018'!G259</f>
        <v>0</v>
      </c>
      <c r="H52" s="142">
        <f>'[2]FY 2018'!H259</f>
        <v>0</v>
      </c>
      <c r="I52" s="142">
        <f>'[2]FY 2018'!I259</f>
        <v>0</v>
      </c>
      <c r="J52" s="142">
        <f>'[2]FY 2018'!J259</f>
        <v>0</v>
      </c>
      <c r="K52" s="142">
        <f>'[2]FY 2018'!K259</f>
        <v>0</v>
      </c>
      <c r="L52" s="142">
        <f>'[2]FY 2018'!L259</f>
        <v>0</v>
      </c>
      <c r="M52" s="142">
        <f>'[2]FY 2018'!M259</f>
        <v>0</v>
      </c>
      <c r="N52" s="142">
        <f>'[2]FY 2018'!N259</f>
        <v>0</v>
      </c>
      <c r="O52" s="143">
        <f t="shared" si="0"/>
        <v>0</v>
      </c>
      <c r="P52" s="144"/>
      <c r="Q52" s="1">
        <v>0</v>
      </c>
      <c r="R52" s="2">
        <v>1</v>
      </c>
      <c r="S52" s="3">
        <v>0</v>
      </c>
      <c r="T52" s="145">
        <f t="shared" si="1"/>
        <v>0</v>
      </c>
      <c r="U52" s="146">
        <f t="shared" si="2"/>
        <v>0</v>
      </c>
      <c r="V52" s="147">
        <f t="shared" si="3"/>
        <v>0</v>
      </c>
      <c r="X52" s="145">
        <f t="shared" si="4"/>
        <v>0</v>
      </c>
      <c r="Y52" s="146">
        <f t="shared" si="5"/>
        <v>0</v>
      </c>
      <c r="Z52" s="147">
        <f t="shared" si="6"/>
        <v>0</v>
      </c>
    </row>
    <row r="53" spans="1:26" x14ac:dyDescent="0.3">
      <c r="A53" s="151" t="s">
        <v>103</v>
      </c>
      <c r="B53" s="152" t="s">
        <v>104</v>
      </c>
      <c r="C53" s="142">
        <f>'[2]FY 2018'!C260</f>
        <v>0</v>
      </c>
      <c r="D53" s="142">
        <f>'[2]FY 2018'!D260</f>
        <v>0</v>
      </c>
      <c r="E53" s="142">
        <f>'[2]FY 2018'!E260</f>
        <v>0</v>
      </c>
      <c r="F53" s="142">
        <f>'[2]FY 2018'!F260</f>
        <v>0</v>
      </c>
      <c r="G53" s="142">
        <f>'[2]FY 2018'!G260</f>
        <v>0</v>
      </c>
      <c r="H53" s="142">
        <f>'[2]FY 2018'!H260</f>
        <v>0</v>
      </c>
      <c r="I53" s="142">
        <f>'[2]FY 2018'!I260</f>
        <v>0</v>
      </c>
      <c r="J53" s="142">
        <f>'[2]FY 2018'!J260</f>
        <v>0</v>
      </c>
      <c r="K53" s="142">
        <f>'[2]FY 2018'!K260</f>
        <v>0</v>
      </c>
      <c r="L53" s="142">
        <f>'[2]FY 2018'!L260</f>
        <v>0</v>
      </c>
      <c r="M53" s="142">
        <f>'[2]FY 2018'!M260</f>
        <v>0</v>
      </c>
      <c r="N53" s="142">
        <f>'[2]FY 2018'!N260</f>
        <v>0</v>
      </c>
      <c r="O53" s="143">
        <f t="shared" si="0"/>
        <v>0</v>
      </c>
      <c r="P53" s="153"/>
      <c r="Q53" s="5">
        <v>0</v>
      </c>
      <c r="R53" s="6">
        <v>1</v>
      </c>
      <c r="S53" s="7">
        <v>0</v>
      </c>
      <c r="T53" s="154">
        <f t="shared" si="1"/>
        <v>0</v>
      </c>
      <c r="U53" s="155">
        <f t="shared" si="2"/>
        <v>0</v>
      </c>
      <c r="V53" s="156">
        <f t="shared" si="3"/>
        <v>0</v>
      </c>
      <c r="X53" s="154">
        <f t="shared" si="4"/>
        <v>0</v>
      </c>
      <c r="Y53" s="155">
        <f t="shared" si="5"/>
        <v>0</v>
      </c>
      <c r="Z53" s="156">
        <f t="shared" si="6"/>
        <v>0</v>
      </c>
    </row>
    <row r="54" spans="1:26" x14ac:dyDescent="0.3">
      <c r="A54" s="140" t="s">
        <v>105</v>
      </c>
      <c r="B54" s="141" t="s">
        <v>106</v>
      </c>
      <c r="C54" s="142">
        <f>'[2]FY 2018'!C261</f>
        <v>333.34</v>
      </c>
      <c r="D54" s="142">
        <f>'[2]FY 2018'!D261</f>
        <v>333.34</v>
      </c>
      <c r="E54" s="142">
        <f>'[2]FY 2018'!E261</f>
        <v>333.34</v>
      </c>
      <c r="F54" s="142">
        <f>'[2]FY 2018'!F261</f>
        <v>333.34</v>
      </c>
      <c r="G54" s="142">
        <f>'[2]FY 2018'!G261</f>
        <v>333.34</v>
      </c>
      <c r="H54" s="142">
        <f>'[2]FY 2018'!H261</f>
        <v>333.34</v>
      </c>
      <c r="I54" s="142">
        <f>'[2]FY 2018'!I261</f>
        <v>333.34</v>
      </c>
      <c r="J54" s="142">
        <f>'[2]FY 2018'!J261</f>
        <v>333.34</v>
      </c>
      <c r="K54" s="142">
        <f>'[2]FY 2018'!K261</f>
        <v>333.34</v>
      </c>
      <c r="L54" s="142">
        <f>'[2]FY 2018'!L261</f>
        <v>333.34</v>
      </c>
      <c r="M54" s="142">
        <f>'[2]FY 2018'!M261</f>
        <v>0</v>
      </c>
      <c r="N54" s="142">
        <f>'[2]FY 2018'!N261</f>
        <v>0</v>
      </c>
      <c r="O54" s="143">
        <f t="shared" si="0"/>
        <v>3333.4</v>
      </c>
      <c r="P54" s="144"/>
      <c r="Q54" s="1">
        <v>0</v>
      </c>
      <c r="R54" s="2">
        <v>1</v>
      </c>
      <c r="S54" s="3">
        <v>0</v>
      </c>
      <c r="T54" s="145">
        <f t="shared" si="1"/>
        <v>0</v>
      </c>
      <c r="U54" s="146">
        <f t="shared" si="2"/>
        <v>3333.4</v>
      </c>
      <c r="V54" s="147">
        <f t="shared" si="3"/>
        <v>0</v>
      </c>
      <c r="X54" s="145">
        <f t="shared" si="4"/>
        <v>0</v>
      </c>
      <c r="Y54" s="146">
        <f t="shared" si="5"/>
        <v>0</v>
      </c>
      <c r="Z54" s="147">
        <f t="shared" si="6"/>
        <v>0</v>
      </c>
    </row>
    <row r="55" spans="1:26" x14ac:dyDescent="0.3">
      <c r="A55" s="151" t="s">
        <v>107</v>
      </c>
      <c r="B55" s="152" t="s">
        <v>108</v>
      </c>
      <c r="C55" s="142">
        <f>'[2]FY 2018'!C262</f>
        <v>0</v>
      </c>
      <c r="D55" s="142">
        <f>'[2]FY 2018'!D262</f>
        <v>0</v>
      </c>
      <c r="E55" s="142">
        <f>'[2]FY 2018'!E262</f>
        <v>0</v>
      </c>
      <c r="F55" s="142">
        <f>'[2]FY 2018'!F262</f>
        <v>0</v>
      </c>
      <c r="G55" s="142">
        <f>'[2]FY 2018'!G262</f>
        <v>0</v>
      </c>
      <c r="H55" s="142">
        <f>'[2]FY 2018'!H262</f>
        <v>0</v>
      </c>
      <c r="I55" s="142">
        <f>'[2]FY 2018'!I262</f>
        <v>0</v>
      </c>
      <c r="J55" s="142">
        <f>'[2]FY 2018'!J262</f>
        <v>0</v>
      </c>
      <c r="K55" s="142">
        <f>'[2]FY 2018'!K262</f>
        <v>0</v>
      </c>
      <c r="L55" s="142">
        <f>'[2]FY 2018'!L262</f>
        <v>0</v>
      </c>
      <c r="M55" s="142">
        <f>'[2]FY 2018'!M262</f>
        <v>0</v>
      </c>
      <c r="N55" s="142">
        <f>'[2]FY 2018'!N262</f>
        <v>0</v>
      </c>
      <c r="O55" s="143">
        <f t="shared" si="0"/>
        <v>0</v>
      </c>
      <c r="P55" s="153"/>
      <c r="Q55" s="5">
        <v>0</v>
      </c>
      <c r="R55" s="6">
        <v>1</v>
      </c>
      <c r="S55" s="7">
        <v>0</v>
      </c>
      <c r="T55" s="154">
        <f t="shared" si="1"/>
        <v>0</v>
      </c>
      <c r="U55" s="155">
        <f t="shared" si="2"/>
        <v>0</v>
      </c>
      <c r="V55" s="156">
        <f t="shared" si="3"/>
        <v>0</v>
      </c>
      <c r="X55" s="154">
        <f t="shared" si="4"/>
        <v>0</v>
      </c>
      <c r="Y55" s="155">
        <f t="shared" si="5"/>
        <v>0</v>
      </c>
      <c r="Z55" s="156">
        <f t="shared" si="6"/>
        <v>0</v>
      </c>
    </row>
    <row r="56" spans="1:26" x14ac:dyDescent="0.3">
      <c r="A56" s="151" t="s">
        <v>109</v>
      </c>
      <c r="B56" s="152" t="s">
        <v>110</v>
      </c>
      <c r="C56" s="142">
        <f>'[2]FY 2018'!C263</f>
        <v>0</v>
      </c>
      <c r="D56" s="142">
        <f>'[2]FY 2018'!D263</f>
        <v>0</v>
      </c>
      <c r="E56" s="142">
        <f>'[2]FY 2018'!E263</f>
        <v>0</v>
      </c>
      <c r="F56" s="142">
        <f>'[2]FY 2018'!F263</f>
        <v>0</v>
      </c>
      <c r="G56" s="142">
        <f>'[2]FY 2018'!G263</f>
        <v>0</v>
      </c>
      <c r="H56" s="142">
        <f>'[2]FY 2018'!H263</f>
        <v>0</v>
      </c>
      <c r="I56" s="142">
        <f>'[2]FY 2018'!I263</f>
        <v>0</v>
      </c>
      <c r="J56" s="142">
        <f>'[2]FY 2018'!J263</f>
        <v>0</v>
      </c>
      <c r="K56" s="142">
        <f>'[2]FY 2018'!K263</f>
        <v>0</v>
      </c>
      <c r="L56" s="142">
        <f>'[2]FY 2018'!L263</f>
        <v>0</v>
      </c>
      <c r="M56" s="142">
        <f>'[2]FY 2018'!M263</f>
        <v>0</v>
      </c>
      <c r="N56" s="142">
        <f>'[2]FY 2018'!N263</f>
        <v>0</v>
      </c>
      <c r="O56" s="143">
        <f t="shared" si="0"/>
        <v>0</v>
      </c>
      <c r="P56" s="153"/>
      <c r="Q56" s="5">
        <v>0</v>
      </c>
      <c r="R56" s="6">
        <v>1</v>
      </c>
      <c r="S56" s="7">
        <v>0</v>
      </c>
      <c r="T56" s="154">
        <f t="shared" si="1"/>
        <v>0</v>
      </c>
      <c r="U56" s="155">
        <f t="shared" si="2"/>
        <v>0</v>
      </c>
      <c r="V56" s="156">
        <f t="shared" si="3"/>
        <v>0</v>
      </c>
      <c r="X56" s="154">
        <f t="shared" si="4"/>
        <v>0</v>
      </c>
      <c r="Y56" s="155">
        <f t="shared" si="5"/>
        <v>0</v>
      </c>
      <c r="Z56" s="156">
        <f t="shared" si="6"/>
        <v>0</v>
      </c>
    </row>
    <row r="57" spans="1:26" x14ac:dyDescent="0.3">
      <c r="A57" s="151" t="s">
        <v>111</v>
      </c>
      <c r="B57" s="152" t="s">
        <v>112</v>
      </c>
      <c r="C57" s="142">
        <f>'[2]FY 2018'!C264</f>
        <v>11354.28</v>
      </c>
      <c r="D57" s="142">
        <f>'[2]FY 2018'!D264</f>
        <v>11350.51</v>
      </c>
      <c r="E57" s="142">
        <f>'[2]FY 2018'!E264</f>
        <v>11354.28</v>
      </c>
      <c r="F57" s="142">
        <f>'[2]FY 2018'!F264</f>
        <v>11342.970000000001</v>
      </c>
      <c r="G57" s="142">
        <f>'[2]FY 2018'!G264</f>
        <v>11350.51</v>
      </c>
      <c r="H57" s="142">
        <f>'[2]FY 2018'!H264</f>
        <v>13050.51</v>
      </c>
      <c r="I57" s="142">
        <f>'[2]FY 2018'!I264</f>
        <v>11350.51</v>
      </c>
      <c r="J57" s="142">
        <f>'[2]FY 2018'!J264</f>
        <v>11334.06</v>
      </c>
      <c r="K57" s="142">
        <f>'[2]FY 2018'!K264</f>
        <v>11612.67</v>
      </c>
      <c r="L57" s="142">
        <f>'[2]FY 2018'!L264</f>
        <v>11481.26</v>
      </c>
      <c r="M57" s="142">
        <f>'[2]FY 2018'!M264</f>
        <v>0</v>
      </c>
      <c r="N57" s="142">
        <f>'[2]FY 2018'!N264</f>
        <v>0</v>
      </c>
      <c r="O57" s="143">
        <f t="shared" si="0"/>
        <v>115581.55999999998</v>
      </c>
      <c r="P57" s="153"/>
      <c r="Q57" s="5">
        <v>0</v>
      </c>
      <c r="R57" s="6">
        <v>1</v>
      </c>
      <c r="S57" s="7">
        <v>0</v>
      </c>
      <c r="T57" s="154">
        <f t="shared" si="1"/>
        <v>0</v>
      </c>
      <c r="U57" s="155">
        <f t="shared" si="2"/>
        <v>115581.55999999998</v>
      </c>
      <c r="V57" s="156">
        <f t="shared" si="3"/>
        <v>0</v>
      </c>
      <c r="X57" s="154">
        <f t="shared" si="4"/>
        <v>0</v>
      </c>
      <c r="Y57" s="155">
        <f t="shared" si="5"/>
        <v>0</v>
      </c>
      <c r="Z57" s="156">
        <f t="shared" si="6"/>
        <v>0</v>
      </c>
    </row>
    <row r="58" spans="1:26" x14ac:dyDescent="0.3">
      <c r="A58" s="140" t="s">
        <v>113</v>
      </c>
      <c r="B58" s="141" t="s">
        <v>114</v>
      </c>
      <c r="C58" s="142">
        <f>'[2]FY 2018'!C265</f>
        <v>0</v>
      </c>
      <c r="D58" s="142">
        <f>'[2]FY 2018'!D265</f>
        <v>0</v>
      </c>
      <c r="E58" s="142">
        <f>'[2]FY 2018'!E265</f>
        <v>0</v>
      </c>
      <c r="F58" s="142">
        <f>'[2]FY 2018'!F265</f>
        <v>0</v>
      </c>
      <c r="G58" s="142">
        <f>'[2]FY 2018'!G265</f>
        <v>0</v>
      </c>
      <c r="H58" s="142">
        <f>'[2]FY 2018'!H265</f>
        <v>0</v>
      </c>
      <c r="I58" s="142">
        <f>'[2]FY 2018'!I265</f>
        <v>0</v>
      </c>
      <c r="J58" s="142">
        <f>'[2]FY 2018'!J265</f>
        <v>0</v>
      </c>
      <c r="K58" s="142">
        <f>'[2]FY 2018'!K265</f>
        <v>0</v>
      </c>
      <c r="L58" s="142">
        <f>'[2]FY 2018'!L265</f>
        <v>0</v>
      </c>
      <c r="M58" s="142">
        <f>'[2]FY 2018'!M265</f>
        <v>0</v>
      </c>
      <c r="N58" s="142">
        <f>'[2]FY 2018'!N265</f>
        <v>0</v>
      </c>
      <c r="O58" s="143">
        <f t="shared" si="0"/>
        <v>0</v>
      </c>
      <c r="P58" s="144"/>
      <c r="Q58" s="1">
        <v>0</v>
      </c>
      <c r="R58" s="2">
        <v>1</v>
      </c>
      <c r="S58" s="3">
        <v>0</v>
      </c>
      <c r="T58" s="145">
        <f t="shared" si="1"/>
        <v>0</v>
      </c>
      <c r="U58" s="146">
        <f t="shared" si="2"/>
        <v>0</v>
      </c>
      <c r="V58" s="147">
        <f t="shared" si="3"/>
        <v>0</v>
      </c>
      <c r="X58" s="145">
        <f t="shared" si="4"/>
        <v>0</v>
      </c>
      <c r="Y58" s="146">
        <f t="shared" si="5"/>
        <v>0</v>
      </c>
      <c r="Z58" s="147">
        <f t="shared" si="6"/>
        <v>0</v>
      </c>
    </row>
    <row r="59" spans="1:26" x14ac:dyDescent="0.3">
      <c r="A59" s="140" t="s">
        <v>115</v>
      </c>
      <c r="B59" s="141" t="s">
        <v>116</v>
      </c>
      <c r="C59" s="142">
        <f>'[2]FY 2018'!C266</f>
        <v>33791.730000000003</v>
      </c>
      <c r="D59" s="142">
        <f>'[2]FY 2018'!D266</f>
        <v>30826.560000000001</v>
      </c>
      <c r="E59" s="142">
        <f>'[2]FY 2018'!E266</f>
        <v>27910.95</v>
      </c>
      <c r="F59" s="142">
        <f>'[2]FY 2018'!F266</f>
        <v>30786.46</v>
      </c>
      <c r="G59" s="142">
        <f>'[2]FY 2018'!G266</f>
        <v>32135.48</v>
      </c>
      <c r="H59" s="142">
        <f>'[2]FY 2018'!H266</f>
        <v>22025.16</v>
      </c>
      <c r="I59" s="142">
        <f>'[2]FY 2018'!I266</f>
        <v>32158.32</v>
      </c>
      <c r="J59" s="142">
        <f>'[2]FY 2018'!J266</f>
        <v>30998.03</v>
      </c>
      <c r="K59" s="142">
        <f>'[2]FY 2018'!K266</f>
        <v>30766.86</v>
      </c>
      <c r="L59" s="142">
        <f>'[2]FY 2018'!L266</f>
        <v>30050.25</v>
      </c>
      <c r="M59" s="142">
        <f>'[2]FY 2018'!M266</f>
        <v>0</v>
      </c>
      <c r="N59" s="142">
        <f>'[2]FY 2018'!N266</f>
        <v>0</v>
      </c>
      <c r="O59" s="143">
        <f t="shared" si="0"/>
        <v>301449.80000000005</v>
      </c>
      <c r="P59" s="144"/>
      <c r="Q59" s="1">
        <v>0</v>
      </c>
      <c r="R59" s="2">
        <v>1</v>
      </c>
      <c r="S59" s="3">
        <v>0</v>
      </c>
      <c r="T59" s="145">
        <f t="shared" si="1"/>
        <v>0</v>
      </c>
      <c r="U59" s="146">
        <f t="shared" si="2"/>
        <v>301449.80000000005</v>
      </c>
      <c r="V59" s="147">
        <f t="shared" si="3"/>
        <v>0</v>
      </c>
      <c r="X59" s="145">
        <f t="shared" si="4"/>
        <v>0</v>
      </c>
      <c r="Y59" s="146">
        <f t="shared" si="5"/>
        <v>0</v>
      </c>
      <c r="Z59" s="147">
        <f t="shared" si="6"/>
        <v>0</v>
      </c>
    </row>
    <row r="60" spans="1:26" x14ac:dyDescent="0.3">
      <c r="A60" s="140" t="s">
        <v>117</v>
      </c>
      <c r="B60" s="141" t="s">
        <v>118</v>
      </c>
      <c r="C60" s="142">
        <f>'[2]FY 2018'!C267</f>
        <v>15890</v>
      </c>
      <c r="D60" s="142">
        <f>'[2]FY 2018'!D267</f>
        <v>15890</v>
      </c>
      <c r="E60" s="142">
        <f>'[2]FY 2018'!E267</f>
        <v>15890</v>
      </c>
      <c r="F60" s="142">
        <f>'[2]FY 2018'!F267</f>
        <v>14540</v>
      </c>
      <c r="G60" s="142">
        <f>'[2]FY 2018'!G267</f>
        <v>14540</v>
      </c>
      <c r="H60" s="142">
        <f>'[2]FY 2018'!H267</f>
        <v>18113.330000000002</v>
      </c>
      <c r="I60" s="142">
        <f>'[2]FY 2018'!I267</f>
        <v>14540</v>
      </c>
      <c r="J60" s="142">
        <f>'[2]FY 2018'!J267</f>
        <v>18400</v>
      </c>
      <c r="K60" s="142">
        <f>'[2]FY 2018'!K267</f>
        <v>16470</v>
      </c>
      <c r="L60" s="142">
        <f>'[2]FY 2018'!L267</f>
        <v>16470</v>
      </c>
      <c r="M60" s="142">
        <f>'[2]FY 2018'!M267</f>
        <v>0</v>
      </c>
      <c r="N60" s="142">
        <f>'[2]FY 2018'!N267</f>
        <v>0</v>
      </c>
      <c r="O60" s="143">
        <f t="shared" si="0"/>
        <v>160743.33000000002</v>
      </c>
      <c r="P60" s="144"/>
      <c r="Q60" s="1">
        <v>0</v>
      </c>
      <c r="R60" s="2">
        <v>1</v>
      </c>
      <c r="S60" s="3">
        <v>0</v>
      </c>
      <c r="T60" s="145">
        <f t="shared" si="1"/>
        <v>0</v>
      </c>
      <c r="U60" s="146">
        <f t="shared" si="2"/>
        <v>160743.33000000002</v>
      </c>
      <c r="V60" s="147">
        <f t="shared" si="3"/>
        <v>0</v>
      </c>
      <c r="X60" s="145">
        <f t="shared" si="4"/>
        <v>0</v>
      </c>
      <c r="Y60" s="146">
        <f t="shared" si="5"/>
        <v>0</v>
      </c>
      <c r="Z60" s="147">
        <f t="shared" si="6"/>
        <v>0</v>
      </c>
    </row>
    <row r="61" spans="1:26" x14ac:dyDescent="0.3">
      <c r="A61" s="140" t="s">
        <v>119</v>
      </c>
      <c r="B61" s="141" t="s">
        <v>120</v>
      </c>
      <c r="C61" s="142">
        <f>'[2]FY 2018'!C268</f>
        <v>0</v>
      </c>
      <c r="D61" s="142">
        <f>'[2]FY 2018'!D268</f>
        <v>0</v>
      </c>
      <c r="E61" s="142">
        <f>'[2]FY 2018'!E268</f>
        <v>0</v>
      </c>
      <c r="F61" s="142">
        <f>'[2]FY 2018'!F268</f>
        <v>0</v>
      </c>
      <c r="G61" s="142">
        <f>'[2]FY 2018'!G268</f>
        <v>0</v>
      </c>
      <c r="H61" s="142">
        <f>'[2]FY 2018'!H268</f>
        <v>0</v>
      </c>
      <c r="I61" s="142">
        <f>'[2]FY 2018'!I268</f>
        <v>0</v>
      </c>
      <c r="J61" s="142">
        <f>'[2]FY 2018'!J268</f>
        <v>0</v>
      </c>
      <c r="K61" s="142">
        <f>'[2]FY 2018'!K268</f>
        <v>0</v>
      </c>
      <c r="L61" s="142">
        <f>'[2]FY 2018'!L268</f>
        <v>0</v>
      </c>
      <c r="M61" s="142">
        <f>'[2]FY 2018'!M268</f>
        <v>0</v>
      </c>
      <c r="N61" s="142">
        <f>'[2]FY 2018'!N268</f>
        <v>0</v>
      </c>
      <c r="O61" s="143">
        <f t="shared" si="0"/>
        <v>0</v>
      </c>
      <c r="P61" s="144"/>
      <c r="Q61" s="1">
        <v>0</v>
      </c>
      <c r="R61" s="2">
        <v>1</v>
      </c>
      <c r="S61" s="3">
        <v>0</v>
      </c>
      <c r="T61" s="145">
        <f t="shared" si="1"/>
        <v>0</v>
      </c>
      <c r="U61" s="146">
        <f t="shared" si="2"/>
        <v>0</v>
      </c>
      <c r="V61" s="147">
        <f t="shared" si="3"/>
        <v>0</v>
      </c>
      <c r="X61" s="145">
        <f t="shared" si="4"/>
        <v>0</v>
      </c>
      <c r="Y61" s="146">
        <f t="shared" si="5"/>
        <v>0</v>
      </c>
      <c r="Z61" s="147">
        <f t="shared" si="6"/>
        <v>0</v>
      </c>
    </row>
    <row r="62" spans="1:26" x14ac:dyDescent="0.3">
      <c r="A62" s="140" t="s">
        <v>121</v>
      </c>
      <c r="B62" s="141" t="s">
        <v>122</v>
      </c>
      <c r="C62" s="142">
        <f>'[2]FY 2018'!C269</f>
        <v>3446.5</v>
      </c>
      <c r="D62" s="142">
        <f>'[2]FY 2018'!D269</f>
        <v>3424.7</v>
      </c>
      <c r="E62" s="142">
        <f>'[2]FY 2018'!E269</f>
        <v>3439.4</v>
      </c>
      <c r="F62" s="142">
        <f>'[2]FY 2018'!F269</f>
        <v>3440.1</v>
      </c>
      <c r="G62" s="142">
        <f>'[2]FY 2018'!G269</f>
        <v>3440.8</v>
      </c>
      <c r="H62" s="142">
        <f>'[2]FY 2018'!H269</f>
        <v>3439.4</v>
      </c>
      <c r="I62" s="142">
        <f>'[2]FY 2018'!I269</f>
        <v>3440.32</v>
      </c>
      <c r="J62" s="142">
        <f>'[2]FY 2018'!J269</f>
        <v>3437.01</v>
      </c>
      <c r="K62" s="142">
        <f>'[2]FY 2018'!K269</f>
        <v>3434.97</v>
      </c>
      <c r="L62" s="142">
        <f>'[2]FY 2018'!L269</f>
        <v>3444.64</v>
      </c>
      <c r="M62" s="142">
        <f>'[2]FY 2018'!M269</f>
        <v>0</v>
      </c>
      <c r="N62" s="142">
        <f>'[2]FY 2018'!N269</f>
        <v>0</v>
      </c>
      <c r="O62" s="143">
        <f t="shared" si="0"/>
        <v>34387.840000000004</v>
      </c>
      <c r="P62" s="144"/>
      <c r="Q62" s="1">
        <v>0</v>
      </c>
      <c r="R62" s="2">
        <v>1</v>
      </c>
      <c r="S62" s="3">
        <v>0</v>
      </c>
      <c r="T62" s="145">
        <f t="shared" si="1"/>
        <v>0</v>
      </c>
      <c r="U62" s="146">
        <f t="shared" si="2"/>
        <v>34387.840000000004</v>
      </c>
      <c r="V62" s="147">
        <f t="shared" si="3"/>
        <v>0</v>
      </c>
      <c r="X62" s="145">
        <f t="shared" si="4"/>
        <v>0</v>
      </c>
      <c r="Y62" s="146">
        <f t="shared" si="5"/>
        <v>0</v>
      </c>
      <c r="Z62" s="147">
        <f t="shared" si="6"/>
        <v>0</v>
      </c>
    </row>
    <row r="63" spans="1:26" x14ac:dyDescent="0.3">
      <c r="A63" s="140" t="s">
        <v>123</v>
      </c>
      <c r="B63" s="141" t="s">
        <v>124</v>
      </c>
      <c r="C63" s="142">
        <f>'[2]FY 2018'!C270</f>
        <v>5000</v>
      </c>
      <c r="D63" s="142">
        <f>'[2]FY 2018'!D270</f>
        <v>5000</v>
      </c>
      <c r="E63" s="142">
        <f>'[2]FY 2018'!E270</f>
        <v>4997.6499999999996</v>
      </c>
      <c r="F63" s="142">
        <f>'[2]FY 2018'!F270</f>
        <v>5000</v>
      </c>
      <c r="G63" s="142">
        <f>'[2]FY 2018'!G270</f>
        <v>5000</v>
      </c>
      <c r="H63" s="142">
        <f>'[2]FY 2018'!H270</f>
        <v>5000</v>
      </c>
      <c r="I63" s="142">
        <f>'[2]FY 2018'!I270</f>
        <v>4900.7</v>
      </c>
      <c r="J63" s="142">
        <f>'[2]FY 2018'!J270</f>
        <v>5000</v>
      </c>
      <c r="K63" s="142">
        <f>'[2]FY 2018'!K270</f>
        <v>5000</v>
      </c>
      <c r="L63" s="142">
        <f>'[2]FY 2018'!L270</f>
        <v>4986.1400000000003</v>
      </c>
      <c r="M63" s="142">
        <f>'[2]FY 2018'!M270</f>
        <v>0</v>
      </c>
      <c r="N63" s="142">
        <f>'[2]FY 2018'!N270</f>
        <v>0</v>
      </c>
      <c r="O63" s="143">
        <f t="shared" si="0"/>
        <v>49884.49</v>
      </c>
      <c r="P63" s="144"/>
      <c r="Q63" s="1">
        <v>0</v>
      </c>
      <c r="R63" s="2">
        <v>0</v>
      </c>
      <c r="S63" s="3">
        <v>1</v>
      </c>
      <c r="T63" s="145">
        <f t="shared" si="1"/>
        <v>0</v>
      </c>
      <c r="U63" s="146">
        <f t="shared" si="2"/>
        <v>0</v>
      </c>
      <c r="V63" s="147">
        <f t="shared" si="3"/>
        <v>49884.49</v>
      </c>
      <c r="X63" s="145">
        <f t="shared" si="4"/>
        <v>0</v>
      </c>
      <c r="Y63" s="146">
        <f t="shared" si="5"/>
        <v>0</v>
      </c>
      <c r="Z63" s="147">
        <f t="shared" si="6"/>
        <v>0</v>
      </c>
    </row>
    <row r="64" spans="1:26" x14ac:dyDescent="0.3">
      <c r="A64" s="140" t="s">
        <v>125</v>
      </c>
      <c r="B64" s="141" t="s">
        <v>126</v>
      </c>
      <c r="C64" s="142">
        <f>'[2]FY 2018'!C271</f>
        <v>0</v>
      </c>
      <c r="D64" s="142">
        <f>'[2]FY 2018'!D271</f>
        <v>0</v>
      </c>
      <c r="E64" s="142">
        <f>'[2]FY 2018'!E271</f>
        <v>0</v>
      </c>
      <c r="F64" s="142">
        <f>'[2]FY 2018'!F271</f>
        <v>0</v>
      </c>
      <c r="G64" s="142">
        <f>'[2]FY 2018'!G271</f>
        <v>0</v>
      </c>
      <c r="H64" s="142">
        <f>'[2]FY 2018'!H271</f>
        <v>0</v>
      </c>
      <c r="I64" s="142">
        <f>'[2]FY 2018'!I271</f>
        <v>0</v>
      </c>
      <c r="J64" s="142">
        <f>'[2]FY 2018'!J271</f>
        <v>0</v>
      </c>
      <c r="K64" s="142">
        <f>'[2]FY 2018'!K271</f>
        <v>0</v>
      </c>
      <c r="L64" s="142">
        <f>'[2]FY 2018'!L271</f>
        <v>0</v>
      </c>
      <c r="M64" s="142">
        <f>'[2]FY 2018'!M271</f>
        <v>0</v>
      </c>
      <c r="N64" s="142">
        <f>'[2]FY 2018'!N271</f>
        <v>0</v>
      </c>
      <c r="O64" s="143">
        <f t="shared" si="0"/>
        <v>0</v>
      </c>
      <c r="P64" s="144"/>
      <c r="Q64" s="1">
        <v>0</v>
      </c>
      <c r="R64" s="2">
        <v>0</v>
      </c>
      <c r="S64" s="3">
        <v>1</v>
      </c>
      <c r="T64" s="145">
        <f t="shared" si="1"/>
        <v>0</v>
      </c>
      <c r="U64" s="146">
        <f t="shared" si="2"/>
        <v>0</v>
      </c>
      <c r="V64" s="147">
        <f t="shared" si="3"/>
        <v>0</v>
      </c>
      <c r="X64" s="145">
        <f t="shared" si="4"/>
        <v>0</v>
      </c>
      <c r="Y64" s="146">
        <f t="shared" si="5"/>
        <v>0</v>
      </c>
      <c r="Z64" s="147">
        <f t="shared" si="6"/>
        <v>0</v>
      </c>
    </row>
    <row r="65" spans="1:26" x14ac:dyDescent="0.3">
      <c r="A65" s="140" t="s">
        <v>127</v>
      </c>
      <c r="B65" s="141" t="s">
        <v>128</v>
      </c>
      <c r="C65" s="142">
        <f>'[2]FY 2018'!C272</f>
        <v>0</v>
      </c>
      <c r="D65" s="142">
        <f>'[2]FY 2018'!D272</f>
        <v>0</v>
      </c>
      <c r="E65" s="142">
        <f>'[2]FY 2018'!E272</f>
        <v>923.22</v>
      </c>
      <c r="F65" s="142">
        <f>'[2]FY 2018'!F272</f>
        <v>0</v>
      </c>
      <c r="G65" s="142">
        <f>'[2]FY 2018'!G272</f>
        <v>1847.36</v>
      </c>
      <c r="H65" s="142">
        <f>'[2]FY 2018'!H272</f>
        <v>0</v>
      </c>
      <c r="I65" s="142">
        <f>'[2]FY 2018'!I272</f>
        <v>0</v>
      </c>
      <c r="J65" s="142">
        <f>'[2]FY 2018'!J272</f>
        <v>0</v>
      </c>
      <c r="K65" s="142">
        <f>'[2]FY 2018'!K272</f>
        <v>3712.43</v>
      </c>
      <c r="L65" s="142">
        <f>'[2]FY 2018'!L272</f>
        <v>0</v>
      </c>
      <c r="M65" s="142">
        <f>'[2]FY 2018'!M272</f>
        <v>0</v>
      </c>
      <c r="N65" s="142">
        <f>'[2]FY 2018'!N272</f>
        <v>0</v>
      </c>
      <c r="O65" s="143">
        <f t="shared" si="0"/>
        <v>6483.01</v>
      </c>
      <c r="P65" s="144"/>
      <c r="Q65" s="1">
        <v>0</v>
      </c>
      <c r="R65" s="2">
        <v>0</v>
      </c>
      <c r="S65" s="3">
        <v>1</v>
      </c>
      <c r="T65" s="145">
        <f t="shared" si="1"/>
        <v>0</v>
      </c>
      <c r="U65" s="146">
        <f t="shared" si="2"/>
        <v>0</v>
      </c>
      <c r="V65" s="147">
        <f t="shared" si="3"/>
        <v>6483.01</v>
      </c>
      <c r="X65" s="145">
        <f t="shared" si="4"/>
        <v>0</v>
      </c>
      <c r="Y65" s="146">
        <f t="shared" si="5"/>
        <v>0</v>
      </c>
      <c r="Z65" s="147">
        <f t="shared" si="6"/>
        <v>0</v>
      </c>
    </row>
    <row r="66" spans="1:26" x14ac:dyDescent="0.3">
      <c r="A66" s="140" t="s">
        <v>129</v>
      </c>
      <c r="B66" s="141" t="s">
        <v>130</v>
      </c>
      <c r="C66" s="142">
        <f>'[2]FY 2018'!C273</f>
        <v>0</v>
      </c>
      <c r="D66" s="142">
        <f>'[2]FY 2018'!D273</f>
        <v>0</v>
      </c>
      <c r="E66" s="142">
        <f>'[2]FY 2018'!E273</f>
        <v>0</v>
      </c>
      <c r="F66" s="142">
        <f>'[2]FY 2018'!F273</f>
        <v>0</v>
      </c>
      <c r="G66" s="142">
        <f>'[2]FY 2018'!G273</f>
        <v>0</v>
      </c>
      <c r="H66" s="142">
        <f>'[2]FY 2018'!H273</f>
        <v>0</v>
      </c>
      <c r="I66" s="142">
        <f>'[2]FY 2018'!I273</f>
        <v>0</v>
      </c>
      <c r="J66" s="142">
        <f>'[2]FY 2018'!J273</f>
        <v>0</v>
      </c>
      <c r="K66" s="142">
        <f>'[2]FY 2018'!K273</f>
        <v>0</v>
      </c>
      <c r="L66" s="142">
        <f>'[2]FY 2018'!L273</f>
        <v>0</v>
      </c>
      <c r="M66" s="142">
        <f>'[2]FY 2018'!M273</f>
        <v>0</v>
      </c>
      <c r="N66" s="142">
        <f>'[2]FY 2018'!N273</f>
        <v>0</v>
      </c>
      <c r="O66" s="143">
        <f t="shared" si="0"/>
        <v>0</v>
      </c>
      <c r="P66" s="144"/>
      <c r="Q66" s="1">
        <v>0</v>
      </c>
      <c r="R66" s="1">
        <v>0</v>
      </c>
      <c r="S66" s="3">
        <v>1</v>
      </c>
      <c r="T66" s="145">
        <f t="shared" si="1"/>
        <v>0</v>
      </c>
      <c r="U66" s="146">
        <f t="shared" si="2"/>
        <v>0</v>
      </c>
      <c r="V66" s="147">
        <f t="shared" si="3"/>
        <v>0</v>
      </c>
      <c r="X66" s="145">
        <f t="shared" si="4"/>
        <v>0</v>
      </c>
      <c r="Y66" s="146">
        <f t="shared" si="5"/>
        <v>0</v>
      </c>
      <c r="Z66" s="147">
        <f t="shared" si="6"/>
        <v>0</v>
      </c>
    </row>
    <row r="67" spans="1:26" x14ac:dyDescent="0.3">
      <c r="A67" s="140" t="s">
        <v>131</v>
      </c>
      <c r="B67" s="141" t="s">
        <v>132</v>
      </c>
      <c r="C67" s="142">
        <f>'[2]FY 2018'!C274</f>
        <v>0</v>
      </c>
      <c r="D67" s="142">
        <f>'[2]FY 2018'!D274</f>
        <v>0</v>
      </c>
      <c r="E67" s="142">
        <f>'[2]FY 2018'!E274</f>
        <v>0</v>
      </c>
      <c r="F67" s="142">
        <f>'[2]FY 2018'!F274</f>
        <v>0</v>
      </c>
      <c r="G67" s="142">
        <f>'[2]FY 2018'!G274</f>
        <v>0</v>
      </c>
      <c r="H67" s="142">
        <f>'[2]FY 2018'!H274</f>
        <v>0</v>
      </c>
      <c r="I67" s="142">
        <f>'[2]FY 2018'!I274</f>
        <v>0</v>
      </c>
      <c r="J67" s="142">
        <f>'[2]FY 2018'!J274</f>
        <v>0</v>
      </c>
      <c r="K67" s="142">
        <f>'[2]FY 2018'!K274</f>
        <v>0</v>
      </c>
      <c r="L67" s="142">
        <f>'[2]FY 2018'!L274</f>
        <v>0</v>
      </c>
      <c r="M67" s="142">
        <f>'[2]FY 2018'!M274</f>
        <v>0</v>
      </c>
      <c r="N67" s="142">
        <f>'[2]FY 2018'!N274</f>
        <v>0</v>
      </c>
      <c r="O67" s="143">
        <f t="shared" si="0"/>
        <v>0</v>
      </c>
      <c r="P67" s="144"/>
      <c r="Q67" s="1">
        <v>0</v>
      </c>
      <c r="R67" s="1">
        <v>0</v>
      </c>
      <c r="S67" s="3">
        <v>1</v>
      </c>
      <c r="T67" s="145">
        <f t="shared" si="1"/>
        <v>0</v>
      </c>
      <c r="U67" s="146">
        <f t="shared" si="2"/>
        <v>0</v>
      </c>
      <c r="V67" s="147">
        <f t="shared" si="3"/>
        <v>0</v>
      </c>
      <c r="X67" s="145">
        <f t="shared" si="4"/>
        <v>0</v>
      </c>
      <c r="Y67" s="146">
        <f t="shared" si="5"/>
        <v>0</v>
      </c>
      <c r="Z67" s="147">
        <f t="shared" si="6"/>
        <v>0</v>
      </c>
    </row>
    <row r="68" spans="1:26" x14ac:dyDescent="0.3">
      <c r="A68" s="140" t="s">
        <v>133</v>
      </c>
      <c r="B68" s="141" t="s">
        <v>134</v>
      </c>
      <c r="C68" s="142">
        <f>'[2]FY 2018'!C275</f>
        <v>0</v>
      </c>
      <c r="D68" s="142">
        <f>'[2]FY 2018'!D275</f>
        <v>360</v>
      </c>
      <c r="E68" s="142">
        <f>'[2]FY 2018'!E275</f>
        <v>732</v>
      </c>
      <c r="F68" s="142">
        <f>'[2]FY 2018'!F275</f>
        <v>0</v>
      </c>
      <c r="G68" s="142">
        <f>'[2]FY 2018'!G275</f>
        <v>366</v>
      </c>
      <c r="H68" s="142">
        <f>'[2]FY 2018'!H275</f>
        <v>720</v>
      </c>
      <c r="I68" s="142">
        <f>'[2]FY 2018'!I275</f>
        <v>360</v>
      </c>
      <c r="J68" s="142">
        <f>'[2]FY 2018'!J275</f>
        <v>0</v>
      </c>
      <c r="K68" s="142">
        <f>'[2]FY 2018'!K275</f>
        <v>360</v>
      </c>
      <c r="L68" s="142">
        <f>'[2]FY 2018'!L275</f>
        <v>0</v>
      </c>
      <c r="M68" s="142">
        <f>'[2]FY 2018'!M275</f>
        <v>0</v>
      </c>
      <c r="N68" s="142">
        <f>'[2]FY 2018'!N275</f>
        <v>0</v>
      </c>
      <c r="O68" s="143">
        <f t="shared" si="0"/>
        <v>2898</v>
      </c>
      <c r="P68" s="144"/>
      <c r="Q68" s="1">
        <v>0</v>
      </c>
      <c r="R68" s="1">
        <v>1</v>
      </c>
      <c r="S68" s="3">
        <v>0</v>
      </c>
      <c r="T68" s="145">
        <f t="shared" si="1"/>
        <v>0</v>
      </c>
      <c r="U68" s="146">
        <f t="shared" si="2"/>
        <v>2898</v>
      </c>
      <c r="V68" s="147">
        <f t="shared" si="3"/>
        <v>0</v>
      </c>
      <c r="X68" s="145">
        <f t="shared" si="4"/>
        <v>0</v>
      </c>
      <c r="Y68" s="146">
        <f t="shared" si="5"/>
        <v>0</v>
      </c>
      <c r="Z68" s="147">
        <f t="shared" si="6"/>
        <v>0</v>
      </c>
    </row>
    <row r="69" spans="1:26" x14ac:dyDescent="0.3">
      <c r="A69" s="140" t="s">
        <v>135</v>
      </c>
      <c r="B69" s="141" t="s">
        <v>136</v>
      </c>
      <c r="C69" s="142">
        <f>'[2]FY 2018'!C276</f>
        <v>100</v>
      </c>
      <c r="D69" s="142">
        <f>'[2]FY 2018'!D276</f>
        <v>103</v>
      </c>
      <c r="E69" s="142">
        <f>'[2]FY 2018'!E276</f>
        <v>103</v>
      </c>
      <c r="F69" s="142">
        <f>'[2]FY 2018'!F276</f>
        <v>103</v>
      </c>
      <c r="G69" s="142">
        <f>'[2]FY 2018'!G276</f>
        <v>103</v>
      </c>
      <c r="H69" s="142">
        <f>'[2]FY 2018'!H276</f>
        <v>103</v>
      </c>
      <c r="I69" s="142">
        <f>'[2]FY 2018'!I276</f>
        <v>103</v>
      </c>
      <c r="J69" s="142">
        <f>'[2]FY 2018'!J276</f>
        <v>103</v>
      </c>
      <c r="K69" s="142">
        <f>'[2]FY 2018'!K276</f>
        <v>103</v>
      </c>
      <c r="L69" s="142">
        <f>'[2]FY 2018'!L276</f>
        <v>103</v>
      </c>
      <c r="M69" s="142">
        <f>'[2]FY 2018'!M276</f>
        <v>0</v>
      </c>
      <c r="N69" s="142">
        <f>'[2]FY 2018'!N276</f>
        <v>0</v>
      </c>
      <c r="O69" s="143">
        <f t="shared" si="0"/>
        <v>1027</v>
      </c>
      <c r="P69" s="144"/>
      <c r="Q69" s="1">
        <v>0</v>
      </c>
      <c r="R69" s="1">
        <v>1</v>
      </c>
      <c r="S69" s="3">
        <v>0</v>
      </c>
      <c r="T69" s="145">
        <f t="shared" si="1"/>
        <v>0</v>
      </c>
      <c r="U69" s="146">
        <f t="shared" si="2"/>
        <v>1027</v>
      </c>
      <c r="V69" s="147">
        <f t="shared" si="3"/>
        <v>0</v>
      </c>
      <c r="X69" s="145">
        <f t="shared" si="4"/>
        <v>0</v>
      </c>
      <c r="Y69" s="146">
        <f t="shared" si="5"/>
        <v>0</v>
      </c>
      <c r="Z69" s="147">
        <f t="shared" si="6"/>
        <v>0</v>
      </c>
    </row>
    <row r="70" spans="1:26" x14ac:dyDescent="0.3">
      <c r="A70" s="140" t="s">
        <v>137</v>
      </c>
      <c r="B70" s="141" t="s">
        <v>138</v>
      </c>
      <c r="C70" s="142">
        <f>'[2]FY 2018'!C277</f>
        <v>0</v>
      </c>
      <c r="D70" s="142">
        <f>'[2]FY 2018'!D277</f>
        <v>0</v>
      </c>
      <c r="E70" s="142">
        <f>'[2]FY 2018'!E277</f>
        <v>0</v>
      </c>
      <c r="F70" s="142">
        <f>'[2]FY 2018'!F277</f>
        <v>0</v>
      </c>
      <c r="G70" s="142">
        <f>'[2]FY 2018'!G277</f>
        <v>0</v>
      </c>
      <c r="H70" s="142">
        <f>'[2]FY 2018'!H277</f>
        <v>0</v>
      </c>
      <c r="I70" s="142">
        <f>'[2]FY 2018'!I277</f>
        <v>0</v>
      </c>
      <c r="J70" s="142">
        <f>'[2]FY 2018'!J277</f>
        <v>0</v>
      </c>
      <c r="K70" s="142">
        <f>'[2]FY 2018'!K277</f>
        <v>0</v>
      </c>
      <c r="L70" s="142">
        <f>'[2]FY 2018'!L277</f>
        <v>0</v>
      </c>
      <c r="M70" s="142">
        <f>'[2]FY 2018'!M277</f>
        <v>0</v>
      </c>
      <c r="N70" s="142">
        <f>'[2]FY 2018'!N277</f>
        <v>0</v>
      </c>
      <c r="O70" s="143">
        <f t="shared" si="0"/>
        <v>0</v>
      </c>
      <c r="P70" s="144"/>
      <c r="Q70" s="1">
        <v>0</v>
      </c>
      <c r="R70" s="1">
        <v>1</v>
      </c>
      <c r="S70" s="3">
        <v>0</v>
      </c>
      <c r="T70" s="145">
        <f t="shared" si="1"/>
        <v>0</v>
      </c>
      <c r="U70" s="146">
        <f t="shared" si="2"/>
        <v>0</v>
      </c>
      <c r="V70" s="147">
        <f t="shared" si="3"/>
        <v>0</v>
      </c>
      <c r="X70" s="145">
        <f t="shared" si="4"/>
        <v>0</v>
      </c>
      <c r="Y70" s="146">
        <f t="shared" si="5"/>
        <v>0</v>
      </c>
      <c r="Z70" s="147">
        <f t="shared" si="6"/>
        <v>0</v>
      </c>
    </row>
    <row r="71" spans="1:26" x14ac:dyDescent="0.3">
      <c r="A71" s="140" t="s">
        <v>139</v>
      </c>
      <c r="B71" s="141" t="s">
        <v>140</v>
      </c>
      <c r="C71" s="142">
        <f>'[2]FY 2018'!C278</f>
        <v>0</v>
      </c>
      <c r="D71" s="142">
        <f>'[2]FY 2018'!D278</f>
        <v>0</v>
      </c>
      <c r="E71" s="142">
        <f>'[2]FY 2018'!E278</f>
        <v>0</v>
      </c>
      <c r="F71" s="142">
        <f>'[2]FY 2018'!F278</f>
        <v>0</v>
      </c>
      <c r="G71" s="142">
        <f>'[2]FY 2018'!G278</f>
        <v>500</v>
      </c>
      <c r="H71" s="142">
        <f>'[2]FY 2018'!H278</f>
        <v>0</v>
      </c>
      <c r="I71" s="142">
        <f>'[2]FY 2018'!I278</f>
        <v>0</v>
      </c>
      <c r="J71" s="142">
        <f>'[2]FY 2018'!J278</f>
        <v>0</v>
      </c>
      <c r="K71" s="142">
        <f>'[2]FY 2018'!K278</f>
        <v>0</v>
      </c>
      <c r="L71" s="142">
        <f>'[2]FY 2018'!L278</f>
        <v>0</v>
      </c>
      <c r="M71" s="142">
        <f>'[2]FY 2018'!M278</f>
        <v>0</v>
      </c>
      <c r="N71" s="142">
        <f>'[2]FY 2018'!N278</f>
        <v>0</v>
      </c>
      <c r="O71" s="143">
        <f t="shared" ref="O71:O92" si="7">SUM(C71:N71)</f>
        <v>500</v>
      </c>
      <c r="P71" s="144"/>
      <c r="Q71" s="1">
        <v>0</v>
      </c>
      <c r="R71" s="1">
        <v>1</v>
      </c>
      <c r="S71" s="3">
        <v>0</v>
      </c>
      <c r="T71" s="145">
        <f t="shared" ref="T71:T92" si="8">O71*Q71</f>
        <v>0</v>
      </c>
      <c r="U71" s="146">
        <f t="shared" ref="U71:U92" si="9">O71*R71</f>
        <v>500</v>
      </c>
      <c r="V71" s="147">
        <f t="shared" ref="V71:V92" si="10">O71*S71</f>
        <v>0</v>
      </c>
      <c r="X71" s="145">
        <f>M71*Q71</f>
        <v>0</v>
      </c>
      <c r="Y71" s="146">
        <f>M71*R71</f>
        <v>0</v>
      </c>
      <c r="Z71" s="147">
        <f>M71*S71</f>
        <v>0</v>
      </c>
    </row>
    <row r="72" spans="1:26" x14ac:dyDescent="0.3">
      <c r="A72" s="140" t="s">
        <v>141</v>
      </c>
      <c r="B72" s="141" t="s">
        <v>142</v>
      </c>
      <c r="C72" s="142">
        <f>'[2]FY 2018'!C279</f>
        <v>0</v>
      </c>
      <c r="D72" s="142">
        <f>'[2]FY 2018'!D279</f>
        <v>0</v>
      </c>
      <c r="E72" s="142">
        <f>'[2]FY 2018'!E279</f>
        <v>0</v>
      </c>
      <c r="F72" s="142">
        <f>'[2]FY 2018'!F279</f>
        <v>0</v>
      </c>
      <c r="G72" s="142">
        <f>'[2]FY 2018'!G279</f>
        <v>0</v>
      </c>
      <c r="H72" s="142">
        <f>'[2]FY 2018'!H279</f>
        <v>0</v>
      </c>
      <c r="I72" s="142">
        <f>'[2]FY 2018'!I279</f>
        <v>0</v>
      </c>
      <c r="J72" s="142">
        <f>'[2]FY 2018'!J279</f>
        <v>0</v>
      </c>
      <c r="K72" s="142">
        <f>'[2]FY 2018'!K279</f>
        <v>0</v>
      </c>
      <c r="L72" s="142">
        <f>'[2]FY 2018'!L279</f>
        <v>0</v>
      </c>
      <c r="M72" s="142">
        <f>'[2]FY 2018'!M279</f>
        <v>0</v>
      </c>
      <c r="N72" s="142">
        <f>'[2]FY 2018'!N279</f>
        <v>0</v>
      </c>
      <c r="O72" s="143">
        <f t="shared" si="7"/>
        <v>0</v>
      </c>
      <c r="P72" s="144"/>
      <c r="Q72" s="1">
        <v>0</v>
      </c>
      <c r="R72" s="1">
        <v>1</v>
      </c>
      <c r="S72" s="3">
        <v>0</v>
      </c>
      <c r="T72" s="145">
        <f t="shared" si="8"/>
        <v>0</v>
      </c>
      <c r="U72" s="146">
        <f t="shared" si="9"/>
        <v>0</v>
      </c>
      <c r="V72" s="147">
        <f t="shared" si="10"/>
        <v>0</v>
      </c>
      <c r="X72" s="145">
        <f>M72*Q72</f>
        <v>0</v>
      </c>
      <c r="Y72" s="146">
        <f>M72*R72</f>
        <v>0</v>
      </c>
      <c r="Z72" s="147">
        <f>M72*S72</f>
        <v>0</v>
      </c>
    </row>
    <row r="73" spans="1:26" x14ac:dyDescent="0.3">
      <c r="A73" s="140" t="s">
        <v>143</v>
      </c>
      <c r="B73" s="141" t="s">
        <v>144</v>
      </c>
      <c r="C73" s="142">
        <f>'[2]FY 2018'!C280</f>
        <v>252</v>
      </c>
      <c r="D73" s="142">
        <f>'[2]FY 2018'!D280</f>
        <v>261.19</v>
      </c>
      <c r="E73" s="142">
        <f>'[2]FY 2018'!E280</f>
        <v>242</v>
      </c>
      <c r="F73" s="142">
        <f>'[2]FY 2018'!F280</f>
        <v>242</v>
      </c>
      <c r="G73" s="142">
        <f>'[2]FY 2018'!G280</f>
        <v>489</v>
      </c>
      <c r="H73" s="142">
        <f>'[2]FY 2018'!H280</f>
        <v>0</v>
      </c>
      <c r="I73" s="142">
        <f>'[2]FY 2018'!I280</f>
        <v>237.33</v>
      </c>
      <c r="J73" s="142">
        <f>'[2]FY 2018'!J280</f>
        <v>234.9</v>
      </c>
      <c r="K73" s="142">
        <f>'[2]FY 2018'!K280</f>
        <v>232</v>
      </c>
      <c r="L73" s="142">
        <f>'[2]FY 2018'!L280</f>
        <v>232</v>
      </c>
      <c r="M73" s="142">
        <f>'[2]FY 2018'!M280</f>
        <v>0</v>
      </c>
      <c r="N73" s="142">
        <f>'[2]FY 2018'!N280</f>
        <v>0</v>
      </c>
      <c r="O73" s="143">
        <f t="shared" si="7"/>
        <v>2422.42</v>
      </c>
      <c r="P73" s="144"/>
      <c r="Q73" s="1">
        <v>0</v>
      </c>
      <c r="R73" s="1">
        <v>1</v>
      </c>
      <c r="S73" s="3">
        <v>0</v>
      </c>
      <c r="T73" s="145">
        <f t="shared" si="8"/>
        <v>0</v>
      </c>
      <c r="U73" s="146">
        <f t="shared" si="9"/>
        <v>2422.42</v>
      </c>
      <c r="V73" s="147">
        <f t="shared" si="10"/>
        <v>0</v>
      </c>
      <c r="X73" s="145">
        <f>M73*Q73</f>
        <v>0</v>
      </c>
      <c r="Y73" s="146">
        <f>M73*R73</f>
        <v>0</v>
      </c>
      <c r="Z73" s="147">
        <f>M73*S73</f>
        <v>0</v>
      </c>
    </row>
    <row r="74" spans="1:26" x14ac:dyDescent="0.3">
      <c r="A74" s="140" t="s">
        <v>145</v>
      </c>
      <c r="B74" s="141" t="s">
        <v>146</v>
      </c>
      <c r="C74" s="142">
        <f>'[2]FY 2018'!C281</f>
        <v>0</v>
      </c>
      <c r="D74" s="142">
        <f>'[2]FY 2018'!D281</f>
        <v>0</v>
      </c>
      <c r="E74" s="142">
        <f>'[2]FY 2018'!E281</f>
        <v>189</v>
      </c>
      <c r="F74" s="142">
        <f>'[2]FY 2018'!F281</f>
        <v>0</v>
      </c>
      <c r="G74" s="142">
        <f>'[2]FY 2018'!G281</f>
        <v>588</v>
      </c>
      <c r="H74" s="142">
        <f>'[2]FY 2018'!H281</f>
        <v>189</v>
      </c>
      <c r="I74" s="142">
        <f>'[2]FY 2018'!I281</f>
        <v>0</v>
      </c>
      <c r="J74" s="142">
        <f>'[2]FY 2018'!J281</f>
        <v>0</v>
      </c>
      <c r="K74" s="142">
        <f>'[2]FY 2018'!K281</f>
        <v>94.5</v>
      </c>
      <c r="L74" s="142">
        <f>'[2]FY 2018'!L281</f>
        <v>567</v>
      </c>
      <c r="M74" s="142">
        <f>'[2]FY 2018'!M281</f>
        <v>0</v>
      </c>
      <c r="N74" s="142">
        <f>'[2]FY 2018'!N281</f>
        <v>0</v>
      </c>
      <c r="O74" s="143">
        <f t="shared" si="7"/>
        <v>1627.5</v>
      </c>
      <c r="P74" s="144"/>
      <c r="Q74" s="1">
        <v>0</v>
      </c>
      <c r="R74" s="1">
        <v>1</v>
      </c>
      <c r="S74" s="3">
        <v>0</v>
      </c>
      <c r="T74" s="145">
        <f t="shared" si="8"/>
        <v>0</v>
      </c>
      <c r="U74" s="146">
        <f t="shared" si="9"/>
        <v>1627.5</v>
      </c>
      <c r="V74" s="147">
        <f t="shared" si="10"/>
        <v>0</v>
      </c>
      <c r="X74" s="145">
        <f>M74*Q74</f>
        <v>0</v>
      </c>
      <c r="Y74" s="146">
        <f>M74*R74</f>
        <v>0</v>
      </c>
      <c r="Z74" s="147">
        <f>M74*S74</f>
        <v>0</v>
      </c>
    </row>
    <row r="75" spans="1:26" x14ac:dyDescent="0.3">
      <c r="A75" s="140" t="s">
        <v>147</v>
      </c>
      <c r="B75" s="141" t="s">
        <v>148</v>
      </c>
      <c r="C75" s="142">
        <f>'[2]FY 2018'!C282</f>
        <v>0</v>
      </c>
      <c r="D75" s="142">
        <f>'[2]FY 2018'!D282</f>
        <v>0</v>
      </c>
      <c r="E75" s="142">
        <f>'[2]FY 2018'!E282</f>
        <v>0</v>
      </c>
      <c r="F75" s="142">
        <f>'[2]FY 2018'!F282</f>
        <v>0</v>
      </c>
      <c r="G75" s="142">
        <f>'[2]FY 2018'!G282</f>
        <v>0</v>
      </c>
      <c r="H75" s="142">
        <f>'[2]FY 2018'!H282</f>
        <v>0</v>
      </c>
      <c r="I75" s="142">
        <f>'[2]FY 2018'!I282</f>
        <v>0</v>
      </c>
      <c r="J75" s="142">
        <f>'[2]FY 2018'!J282</f>
        <v>0</v>
      </c>
      <c r="K75" s="142">
        <f>'[2]FY 2018'!K282</f>
        <v>0</v>
      </c>
      <c r="L75" s="142">
        <f>'[2]FY 2018'!L282</f>
        <v>0</v>
      </c>
      <c r="M75" s="142">
        <f>'[2]FY 2018'!M282</f>
        <v>0</v>
      </c>
      <c r="N75" s="142">
        <f>'[2]FY 2018'!N282</f>
        <v>0</v>
      </c>
      <c r="O75" s="143">
        <f t="shared" si="7"/>
        <v>0</v>
      </c>
      <c r="P75" s="144"/>
      <c r="Q75" s="1">
        <v>0</v>
      </c>
      <c r="R75" s="1">
        <v>1</v>
      </c>
      <c r="S75" s="3">
        <v>0</v>
      </c>
      <c r="T75" s="145">
        <f t="shared" si="8"/>
        <v>0</v>
      </c>
      <c r="U75" s="146">
        <f t="shared" si="9"/>
        <v>0</v>
      </c>
      <c r="V75" s="147">
        <f t="shared" si="10"/>
        <v>0</v>
      </c>
      <c r="X75" s="145">
        <f>M75*Q75</f>
        <v>0</v>
      </c>
      <c r="Y75" s="146">
        <f>M75*R75</f>
        <v>0</v>
      </c>
      <c r="Z75" s="147">
        <f>M75*S75</f>
        <v>0</v>
      </c>
    </row>
    <row r="76" spans="1:26" x14ac:dyDescent="0.3">
      <c r="A76" s="140" t="s">
        <v>151</v>
      </c>
      <c r="B76" s="141" t="s">
        <v>152</v>
      </c>
      <c r="C76" s="142">
        <f>'[2]FY 2018'!C283</f>
        <v>244.02</v>
      </c>
      <c r="D76" s="142">
        <f>'[2]FY 2018'!D283</f>
        <v>244.02</v>
      </c>
      <c r="E76" s="142">
        <f>'[2]FY 2018'!E283</f>
        <v>244.02</v>
      </c>
      <c r="F76" s="142">
        <f>'[2]FY 2018'!F283</f>
        <v>244.02</v>
      </c>
      <c r="G76" s="142">
        <f>'[2]FY 2018'!G283</f>
        <v>244.02</v>
      </c>
      <c r="H76" s="142">
        <f>'[2]FY 2018'!H283</f>
        <v>244.02</v>
      </c>
      <c r="I76" s="142">
        <f>'[2]FY 2018'!I283</f>
        <v>244.02</v>
      </c>
      <c r="J76" s="142">
        <f>'[2]FY 2018'!J283</f>
        <v>244.02</v>
      </c>
      <c r="K76" s="142">
        <f>'[2]FY 2018'!K283</f>
        <v>244.02</v>
      </c>
      <c r="L76" s="142">
        <f>'[2]FY 2018'!L283</f>
        <v>0</v>
      </c>
      <c r="M76" s="142">
        <f>'[2]FY 2018'!M283</f>
        <v>0</v>
      </c>
      <c r="N76" s="142">
        <f>'[2]FY 2018'!N283</f>
        <v>0</v>
      </c>
      <c r="O76" s="143">
        <f t="shared" si="7"/>
        <v>2196.1800000000003</v>
      </c>
      <c r="P76" s="144"/>
      <c r="Q76" s="1">
        <v>0</v>
      </c>
      <c r="R76" s="1">
        <v>1</v>
      </c>
      <c r="S76" s="3">
        <v>0</v>
      </c>
      <c r="T76" s="145">
        <f t="shared" si="8"/>
        <v>0</v>
      </c>
      <c r="U76" s="146">
        <f t="shared" si="9"/>
        <v>2196.1800000000003</v>
      </c>
      <c r="V76" s="147">
        <f t="shared" si="10"/>
        <v>0</v>
      </c>
      <c r="X76" s="145"/>
      <c r="Y76" s="146"/>
      <c r="Z76" s="147"/>
    </row>
    <row r="77" spans="1:26" x14ac:dyDescent="0.3">
      <c r="A77" s="140" t="s">
        <v>153</v>
      </c>
      <c r="B77" s="141" t="s">
        <v>734</v>
      </c>
      <c r="C77" s="142">
        <f>'[2]FY 2018'!C284</f>
        <v>0</v>
      </c>
      <c r="D77" s="142">
        <f>'[2]FY 2018'!D284</f>
        <v>0</v>
      </c>
      <c r="E77" s="142">
        <f>'[2]FY 2018'!E284</f>
        <v>0</v>
      </c>
      <c r="F77" s="142">
        <f>'[2]FY 2018'!F284</f>
        <v>0</v>
      </c>
      <c r="G77" s="142">
        <f>'[2]FY 2018'!G284</f>
        <v>0</v>
      </c>
      <c r="H77" s="142">
        <f>'[2]FY 2018'!H284</f>
        <v>0</v>
      </c>
      <c r="I77" s="142">
        <f>'[2]FY 2018'!I284</f>
        <v>0</v>
      </c>
      <c r="J77" s="142">
        <f>'[2]FY 2018'!J284</f>
        <v>0</v>
      </c>
      <c r="K77" s="142">
        <f>'[2]FY 2018'!K284</f>
        <v>0</v>
      </c>
      <c r="L77" s="142">
        <f>'[2]FY 2018'!L284</f>
        <v>0</v>
      </c>
      <c r="M77" s="142">
        <f>'[2]FY 2018'!M284</f>
        <v>0</v>
      </c>
      <c r="N77" s="142">
        <f>'[2]FY 2018'!N284</f>
        <v>0</v>
      </c>
      <c r="O77" s="143">
        <f t="shared" si="7"/>
        <v>0</v>
      </c>
      <c r="P77" s="144"/>
      <c r="Q77" s="1">
        <v>0</v>
      </c>
      <c r="R77" s="1">
        <v>1</v>
      </c>
      <c r="S77" s="3">
        <v>0</v>
      </c>
      <c r="T77" s="145">
        <f t="shared" si="8"/>
        <v>0</v>
      </c>
      <c r="U77" s="146">
        <f t="shared" si="9"/>
        <v>0</v>
      </c>
      <c r="V77" s="147">
        <f t="shared" si="10"/>
        <v>0</v>
      </c>
      <c r="X77" s="145"/>
      <c r="Y77" s="146"/>
      <c r="Z77" s="147"/>
    </row>
    <row r="78" spans="1:26" x14ac:dyDescent="0.3">
      <c r="A78" s="140" t="s">
        <v>735</v>
      </c>
      <c r="B78" s="141" t="s">
        <v>46</v>
      </c>
      <c r="C78" s="142">
        <f>'[2]FY 2018'!C285</f>
        <v>0</v>
      </c>
      <c r="D78" s="142">
        <f>'[2]FY 2018'!D285</f>
        <v>0</v>
      </c>
      <c r="E78" s="142">
        <f>'[2]FY 2018'!E285</f>
        <v>0</v>
      </c>
      <c r="F78" s="142">
        <f>'[2]FY 2018'!F285</f>
        <v>0</v>
      </c>
      <c r="G78" s="142">
        <f>'[2]FY 2018'!G285</f>
        <v>0</v>
      </c>
      <c r="H78" s="142">
        <f>'[2]FY 2018'!H285</f>
        <v>0</v>
      </c>
      <c r="I78" s="142">
        <f>'[2]FY 2018'!I285</f>
        <v>0</v>
      </c>
      <c r="J78" s="142">
        <f>'[2]FY 2018'!J285</f>
        <v>0</v>
      </c>
      <c r="K78" s="142">
        <f>'[2]FY 2018'!K285</f>
        <v>0</v>
      </c>
      <c r="L78" s="142">
        <f>'[2]FY 2018'!L285</f>
        <v>0</v>
      </c>
      <c r="M78" s="142">
        <f>'[2]FY 2018'!M285</f>
        <v>0</v>
      </c>
      <c r="N78" s="142">
        <f>'[2]FY 2018'!N285</f>
        <v>0</v>
      </c>
      <c r="O78" s="143">
        <f t="shared" si="7"/>
        <v>0</v>
      </c>
      <c r="P78" s="144"/>
      <c r="Q78" s="1">
        <v>1</v>
      </c>
      <c r="R78" s="1">
        <v>0</v>
      </c>
      <c r="S78" s="3">
        <v>0</v>
      </c>
      <c r="T78" s="145">
        <f t="shared" si="8"/>
        <v>0</v>
      </c>
      <c r="U78" s="146">
        <f t="shared" si="9"/>
        <v>0</v>
      </c>
      <c r="V78" s="147">
        <f t="shared" si="10"/>
        <v>0</v>
      </c>
      <c r="X78" s="145"/>
      <c r="Y78" s="146"/>
      <c r="Z78" s="147"/>
    </row>
    <row r="79" spans="1:26" x14ac:dyDescent="0.3">
      <c r="A79" s="140" t="s">
        <v>736</v>
      </c>
      <c r="B79" s="141" t="s">
        <v>48</v>
      </c>
      <c r="C79" s="142">
        <f>'[2]FY 2018'!C286</f>
        <v>0</v>
      </c>
      <c r="D79" s="142">
        <f>'[2]FY 2018'!D286</f>
        <v>0</v>
      </c>
      <c r="E79" s="142">
        <f>'[2]FY 2018'!E286</f>
        <v>0</v>
      </c>
      <c r="F79" s="142">
        <f>'[2]FY 2018'!F286</f>
        <v>0</v>
      </c>
      <c r="G79" s="142">
        <f>'[2]FY 2018'!G286</f>
        <v>0</v>
      </c>
      <c r="H79" s="142">
        <f>'[2]FY 2018'!H286</f>
        <v>0</v>
      </c>
      <c r="I79" s="142">
        <f>'[2]FY 2018'!I286</f>
        <v>0</v>
      </c>
      <c r="J79" s="142">
        <f>'[2]FY 2018'!J286</f>
        <v>0</v>
      </c>
      <c r="K79" s="142">
        <f>'[2]FY 2018'!K286</f>
        <v>0</v>
      </c>
      <c r="L79" s="142">
        <f>'[2]FY 2018'!L286</f>
        <v>0</v>
      </c>
      <c r="M79" s="142">
        <f>'[2]FY 2018'!M286</f>
        <v>0</v>
      </c>
      <c r="N79" s="142">
        <f>'[2]FY 2018'!N286</f>
        <v>0</v>
      </c>
      <c r="O79" s="143">
        <f t="shared" si="7"/>
        <v>0</v>
      </c>
      <c r="P79" s="144"/>
      <c r="Q79" s="1">
        <v>1</v>
      </c>
      <c r="R79" s="1">
        <v>0</v>
      </c>
      <c r="S79" s="3">
        <v>0</v>
      </c>
      <c r="T79" s="145">
        <f t="shared" si="8"/>
        <v>0</v>
      </c>
      <c r="U79" s="146">
        <f t="shared" si="9"/>
        <v>0</v>
      </c>
      <c r="V79" s="147">
        <f t="shared" si="10"/>
        <v>0</v>
      </c>
      <c r="X79" s="145"/>
      <c r="Y79" s="146"/>
      <c r="Z79" s="147"/>
    </row>
    <row r="80" spans="1:26" x14ac:dyDescent="0.3">
      <c r="A80" s="140" t="s">
        <v>737</v>
      </c>
      <c r="B80" s="141" t="s">
        <v>50</v>
      </c>
      <c r="C80" s="142">
        <f>'[2]FY 2018'!C287</f>
        <v>0</v>
      </c>
      <c r="D80" s="142">
        <f>'[2]FY 2018'!D287</f>
        <v>0</v>
      </c>
      <c r="E80" s="142">
        <f>'[2]FY 2018'!E287</f>
        <v>0</v>
      </c>
      <c r="F80" s="142">
        <f>'[2]FY 2018'!F287</f>
        <v>0</v>
      </c>
      <c r="G80" s="142">
        <f>'[2]FY 2018'!G287</f>
        <v>0</v>
      </c>
      <c r="H80" s="142">
        <f>'[2]FY 2018'!H287</f>
        <v>0</v>
      </c>
      <c r="I80" s="142">
        <f>'[2]FY 2018'!I287</f>
        <v>0</v>
      </c>
      <c r="J80" s="142">
        <f>'[2]FY 2018'!J287</f>
        <v>0</v>
      </c>
      <c r="K80" s="142">
        <f>'[2]FY 2018'!K287</f>
        <v>0</v>
      </c>
      <c r="L80" s="142">
        <f>'[2]FY 2018'!L287</f>
        <v>0</v>
      </c>
      <c r="M80" s="142">
        <f>'[2]FY 2018'!M287</f>
        <v>0</v>
      </c>
      <c r="N80" s="142">
        <f>'[2]FY 2018'!N287</f>
        <v>0</v>
      </c>
      <c r="O80" s="143">
        <f t="shared" si="7"/>
        <v>0</v>
      </c>
      <c r="P80" s="144"/>
      <c r="Q80" s="1">
        <v>1</v>
      </c>
      <c r="R80" s="1">
        <v>0</v>
      </c>
      <c r="S80" s="3">
        <v>0</v>
      </c>
      <c r="T80" s="145">
        <f t="shared" si="8"/>
        <v>0</v>
      </c>
      <c r="U80" s="146">
        <f t="shared" si="9"/>
        <v>0</v>
      </c>
      <c r="V80" s="147">
        <f t="shared" si="10"/>
        <v>0</v>
      </c>
      <c r="X80" s="145"/>
      <c r="Y80" s="146"/>
      <c r="Z80" s="147"/>
    </row>
    <row r="81" spans="1:26" x14ac:dyDescent="0.3">
      <c r="A81" s="140" t="s">
        <v>738</v>
      </c>
      <c r="B81" s="141" t="s">
        <v>52</v>
      </c>
      <c r="C81" s="142">
        <f>'[2]FY 2018'!C288</f>
        <v>0</v>
      </c>
      <c r="D81" s="142">
        <f>'[2]FY 2018'!D288</f>
        <v>0</v>
      </c>
      <c r="E81" s="142">
        <f>'[2]FY 2018'!E288</f>
        <v>0</v>
      </c>
      <c r="F81" s="142">
        <f>'[2]FY 2018'!F288</f>
        <v>0</v>
      </c>
      <c r="G81" s="142">
        <f>'[2]FY 2018'!G288</f>
        <v>0</v>
      </c>
      <c r="H81" s="142">
        <f>'[2]FY 2018'!H288</f>
        <v>0</v>
      </c>
      <c r="I81" s="142">
        <f>'[2]FY 2018'!I288</f>
        <v>0</v>
      </c>
      <c r="J81" s="142">
        <f>'[2]FY 2018'!J288</f>
        <v>0</v>
      </c>
      <c r="K81" s="142">
        <f>'[2]FY 2018'!K288</f>
        <v>0</v>
      </c>
      <c r="L81" s="142">
        <f>'[2]FY 2018'!L288</f>
        <v>0</v>
      </c>
      <c r="M81" s="142">
        <f>'[2]FY 2018'!M288</f>
        <v>0</v>
      </c>
      <c r="N81" s="142">
        <f>'[2]FY 2018'!N288</f>
        <v>0</v>
      </c>
      <c r="O81" s="143">
        <f t="shared" si="7"/>
        <v>0</v>
      </c>
      <c r="P81" s="144"/>
      <c r="Q81" s="1">
        <v>0</v>
      </c>
      <c r="R81" s="1">
        <v>1</v>
      </c>
      <c r="S81" s="3">
        <v>0</v>
      </c>
      <c r="T81" s="145">
        <f t="shared" si="8"/>
        <v>0</v>
      </c>
      <c r="U81" s="146">
        <f t="shared" si="9"/>
        <v>0</v>
      </c>
      <c r="V81" s="147">
        <f t="shared" si="10"/>
        <v>0</v>
      </c>
      <c r="X81" s="145"/>
      <c r="Y81" s="146"/>
      <c r="Z81" s="147"/>
    </row>
    <row r="82" spans="1:26" x14ac:dyDescent="0.3">
      <c r="A82" s="140" t="s">
        <v>739</v>
      </c>
      <c r="B82" s="141" t="s">
        <v>54</v>
      </c>
      <c r="C82" s="142">
        <f>'[2]FY 2018'!C289</f>
        <v>0</v>
      </c>
      <c r="D82" s="142">
        <f>'[2]FY 2018'!D289</f>
        <v>0</v>
      </c>
      <c r="E82" s="142">
        <f>'[2]FY 2018'!E289</f>
        <v>0</v>
      </c>
      <c r="F82" s="142">
        <f>'[2]FY 2018'!F289</f>
        <v>0</v>
      </c>
      <c r="G82" s="142">
        <f>'[2]FY 2018'!G289</f>
        <v>0</v>
      </c>
      <c r="H82" s="142">
        <f>'[2]FY 2018'!H289</f>
        <v>0</v>
      </c>
      <c r="I82" s="142">
        <f>'[2]FY 2018'!I289</f>
        <v>0</v>
      </c>
      <c r="J82" s="142">
        <f>'[2]FY 2018'!J289</f>
        <v>0</v>
      </c>
      <c r="K82" s="142">
        <f>'[2]FY 2018'!K289</f>
        <v>0</v>
      </c>
      <c r="L82" s="142">
        <f>'[2]FY 2018'!L289</f>
        <v>0</v>
      </c>
      <c r="M82" s="142">
        <f>'[2]FY 2018'!M289</f>
        <v>0</v>
      </c>
      <c r="N82" s="142">
        <f>'[2]FY 2018'!N289</f>
        <v>0</v>
      </c>
      <c r="O82" s="143">
        <f t="shared" si="7"/>
        <v>0</v>
      </c>
      <c r="P82" s="144"/>
      <c r="Q82" s="1">
        <v>1</v>
      </c>
      <c r="R82" s="1">
        <v>0</v>
      </c>
      <c r="S82" s="3">
        <v>0</v>
      </c>
      <c r="T82" s="145">
        <f t="shared" si="8"/>
        <v>0</v>
      </c>
      <c r="U82" s="146">
        <f t="shared" si="9"/>
        <v>0</v>
      </c>
      <c r="V82" s="147">
        <f t="shared" si="10"/>
        <v>0</v>
      </c>
      <c r="X82" s="145"/>
      <c r="Y82" s="146"/>
      <c r="Z82" s="147"/>
    </row>
    <row r="83" spans="1:26" x14ac:dyDescent="0.3">
      <c r="A83" s="140" t="s">
        <v>740</v>
      </c>
      <c r="B83" s="141" t="s">
        <v>56</v>
      </c>
      <c r="C83" s="142">
        <f>'[2]FY 2018'!C290</f>
        <v>0</v>
      </c>
      <c r="D83" s="142">
        <f>'[2]FY 2018'!D290</f>
        <v>0</v>
      </c>
      <c r="E83" s="142">
        <f>'[2]FY 2018'!E290</f>
        <v>0</v>
      </c>
      <c r="F83" s="142">
        <f>'[2]FY 2018'!F290</f>
        <v>0</v>
      </c>
      <c r="G83" s="142">
        <f>'[2]FY 2018'!G290</f>
        <v>0</v>
      </c>
      <c r="H83" s="142">
        <f>'[2]FY 2018'!H290</f>
        <v>0</v>
      </c>
      <c r="I83" s="142">
        <f>'[2]FY 2018'!I290</f>
        <v>0</v>
      </c>
      <c r="J83" s="142">
        <f>'[2]FY 2018'!J290</f>
        <v>0</v>
      </c>
      <c r="K83" s="142">
        <f>'[2]FY 2018'!K290</f>
        <v>0</v>
      </c>
      <c r="L83" s="142">
        <f>'[2]FY 2018'!L290</f>
        <v>0</v>
      </c>
      <c r="M83" s="142">
        <f>'[2]FY 2018'!M290</f>
        <v>0</v>
      </c>
      <c r="N83" s="142">
        <f>'[2]FY 2018'!N290</f>
        <v>0</v>
      </c>
      <c r="O83" s="143">
        <f t="shared" si="7"/>
        <v>0</v>
      </c>
      <c r="P83" s="144"/>
      <c r="Q83" s="1">
        <v>1</v>
      </c>
      <c r="R83" s="1">
        <v>0</v>
      </c>
      <c r="S83" s="3">
        <v>0</v>
      </c>
      <c r="T83" s="145">
        <f t="shared" si="8"/>
        <v>0</v>
      </c>
      <c r="U83" s="146">
        <f t="shared" si="9"/>
        <v>0</v>
      </c>
      <c r="V83" s="147">
        <f t="shared" si="10"/>
        <v>0</v>
      </c>
      <c r="X83" s="145"/>
      <c r="Y83" s="146"/>
      <c r="Z83" s="147"/>
    </row>
    <row r="84" spans="1:26" x14ac:dyDescent="0.3">
      <c r="A84" s="140" t="s">
        <v>741</v>
      </c>
      <c r="B84" s="141" t="s">
        <v>742</v>
      </c>
      <c r="C84" s="142">
        <f>'[2]FY 2018'!C291</f>
        <v>0</v>
      </c>
      <c r="D84" s="142">
        <f>'[2]FY 2018'!D291</f>
        <v>0</v>
      </c>
      <c r="E84" s="142">
        <f>'[2]FY 2018'!E291</f>
        <v>0</v>
      </c>
      <c r="F84" s="142">
        <f>'[2]FY 2018'!F291</f>
        <v>0</v>
      </c>
      <c r="G84" s="142">
        <f>'[2]FY 2018'!G291</f>
        <v>0</v>
      </c>
      <c r="H84" s="142">
        <f>'[2]FY 2018'!H291</f>
        <v>0</v>
      </c>
      <c r="I84" s="142">
        <f>'[2]FY 2018'!I291</f>
        <v>0</v>
      </c>
      <c r="J84" s="142">
        <f>'[2]FY 2018'!J291</f>
        <v>0</v>
      </c>
      <c r="K84" s="142">
        <f>'[2]FY 2018'!K291</f>
        <v>0</v>
      </c>
      <c r="L84" s="142">
        <f>'[2]FY 2018'!L291</f>
        <v>0</v>
      </c>
      <c r="M84" s="142">
        <f>'[2]FY 2018'!M291</f>
        <v>0</v>
      </c>
      <c r="N84" s="142">
        <f>'[2]FY 2018'!N291</f>
        <v>0</v>
      </c>
      <c r="O84" s="143">
        <f t="shared" si="7"/>
        <v>0</v>
      </c>
      <c r="P84" s="144"/>
      <c r="Q84" s="1">
        <v>1</v>
      </c>
      <c r="R84" s="1">
        <v>0</v>
      </c>
      <c r="S84" s="3">
        <v>0</v>
      </c>
      <c r="T84" s="145">
        <f t="shared" si="8"/>
        <v>0</v>
      </c>
      <c r="U84" s="146">
        <f t="shared" si="9"/>
        <v>0</v>
      </c>
      <c r="V84" s="147">
        <f t="shared" si="10"/>
        <v>0</v>
      </c>
      <c r="X84" s="145"/>
      <c r="Y84" s="146"/>
      <c r="Z84" s="147"/>
    </row>
    <row r="85" spans="1:26" x14ac:dyDescent="0.3">
      <c r="A85" s="140" t="s">
        <v>149</v>
      </c>
      <c r="B85" s="141" t="s">
        <v>150</v>
      </c>
      <c r="C85" s="142">
        <f>'[2]FY 2018'!C292</f>
        <v>0</v>
      </c>
      <c r="D85" s="142">
        <f>'[2]FY 2018'!D292</f>
        <v>0</v>
      </c>
      <c r="E85" s="142">
        <f>'[2]FY 2018'!E292</f>
        <v>0</v>
      </c>
      <c r="F85" s="142">
        <f>'[2]FY 2018'!F292</f>
        <v>282.70999999999998</v>
      </c>
      <c r="G85" s="142">
        <f>'[2]FY 2018'!G292</f>
        <v>0</v>
      </c>
      <c r="H85" s="142">
        <f>'[2]FY 2018'!H292</f>
        <v>0</v>
      </c>
      <c r="I85" s="142">
        <f>'[2]FY 2018'!I292</f>
        <v>0</v>
      </c>
      <c r="J85" s="142">
        <f>'[2]FY 2018'!J292</f>
        <v>0</v>
      </c>
      <c r="K85" s="142">
        <f>'[2]FY 2018'!K292</f>
        <v>0</v>
      </c>
      <c r="L85" s="142">
        <f>'[2]FY 2018'!L292</f>
        <v>0</v>
      </c>
      <c r="M85" s="142">
        <f>'[2]FY 2018'!M292</f>
        <v>0</v>
      </c>
      <c r="N85" s="142">
        <f>'[2]FY 2018'!N292</f>
        <v>0</v>
      </c>
      <c r="O85" s="143">
        <f t="shared" si="7"/>
        <v>282.70999999999998</v>
      </c>
      <c r="P85" s="144"/>
      <c r="Q85" s="1">
        <v>1</v>
      </c>
      <c r="R85" s="1">
        <v>0</v>
      </c>
      <c r="S85" s="3">
        <v>0</v>
      </c>
      <c r="T85" s="145">
        <f t="shared" si="8"/>
        <v>282.70999999999998</v>
      </c>
      <c r="U85" s="146">
        <f t="shared" si="9"/>
        <v>0</v>
      </c>
      <c r="V85" s="147">
        <f t="shared" si="10"/>
        <v>0</v>
      </c>
      <c r="X85" s="145"/>
      <c r="Y85" s="146"/>
      <c r="Z85" s="147"/>
    </row>
    <row r="86" spans="1:26" x14ac:dyDescent="0.3">
      <c r="A86" s="140" t="s">
        <v>743</v>
      </c>
      <c r="B86" s="141" t="s">
        <v>58</v>
      </c>
      <c r="C86" s="142">
        <f>'[2]FY 2018'!C293</f>
        <v>0</v>
      </c>
      <c r="D86" s="142">
        <f>'[2]FY 2018'!D293</f>
        <v>0</v>
      </c>
      <c r="E86" s="142">
        <f>'[2]FY 2018'!E293</f>
        <v>0</v>
      </c>
      <c r="F86" s="142">
        <f>'[2]FY 2018'!F293</f>
        <v>0</v>
      </c>
      <c r="G86" s="142">
        <f>'[2]FY 2018'!G293</f>
        <v>0</v>
      </c>
      <c r="H86" s="142">
        <f>'[2]FY 2018'!H293</f>
        <v>0</v>
      </c>
      <c r="I86" s="142">
        <f>'[2]FY 2018'!I293</f>
        <v>0</v>
      </c>
      <c r="J86" s="142">
        <f>'[2]FY 2018'!J293</f>
        <v>0</v>
      </c>
      <c r="K86" s="142">
        <f>'[2]FY 2018'!K293</f>
        <v>0</v>
      </c>
      <c r="L86" s="142">
        <f>'[2]FY 2018'!L293</f>
        <v>0</v>
      </c>
      <c r="M86" s="142">
        <f>'[2]FY 2018'!M293</f>
        <v>0</v>
      </c>
      <c r="N86" s="142">
        <f>'[2]FY 2018'!N293</f>
        <v>0</v>
      </c>
      <c r="O86" s="143">
        <f t="shared" si="7"/>
        <v>0</v>
      </c>
      <c r="P86" s="144"/>
      <c r="Q86" s="1">
        <v>1</v>
      </c>
      <c r="R86" s="1">
        <v>0</v>
      </c>
      <c r="S86" s="3">
        <v>0</v>
      </c>
      <c r="T86" s="145">
        <f t="shared" si="8"/>
        <v>0</v>
      </c>
      <c r="U86" s="146">
        <f t="shared" si="9"/>
        <v>0</v>
      </c>
      <c r="V86" s="147">
        <f t="shared" si="10"/>
        <v>0</v>
      </c>
      <c r="X86" s="145"/>
      <c r="Y86" s="146"/>
      <c r="Z86" s="147"/>
    </row>
    <row r="87" spans="1:26" x14ac:dyDescent="0.3">
      <c r="A87" s="140" t="s">
        <v>744</v>
      </c>
      <c r="B87" s="141" t="s">
        <v>60</v>
      </c>
      <c r="C87" s="142">
        <f>'[2]FY 2018'!C294</f>
        <v>0</v>
      </c>
      <c r="D87" s="142">
        <f>'[2]FY 2018'!D294</f>
        <v>0</v>
      </c>
      <c r="E87" s="142">
        <f>'[2]FY 2018'!E294</f>
        <v>0</v>
      </c>
      <c r="F87" s="142">
        <f>'[2]FY 2018'!F294</f>
        <v>0</v>
      </c>
      <c r="G87" s="142">
        <f>'[2]FY 2018'!G294</f>
        <v>0</v>
      </c>
      <c r="H87" s="142">
        <f>'[2]FY 2018'!H294</f>
        <v>0</v>
      </c>
      <c r="I87" s="142">
        <f>'[2]FY 2018'!I294</f>
        <v>0</v>
      </c>
      <c r="J87" s="142">
        <f>'[2]FY 2018'!J294</f>
        <v>0</v>
      </c>
      <c r="K87" s="142">
        <f>'[2]FY 2018'!K294</f>
        <v>0</v>
      </c>
      <c r="L87" s="142">
        <f>'[2]FY 2018'!L294</f>
        <v>0</v>
      </c>
      <c r="M87" s="142">
        <f>'[2]FY 2018'!M294</f>
        <v>0</v>
      </c>
      <c r="N87" s="142">
        <f>'[2]FY 2018'!N294</f>
        <v>0</v>
      </c>
      <c r="O87" s="143">
        <f t="shared" si="7"/>
        <v>0</v>
      </c>
      <c r="P87" s="144"/>
      <c r="Q87" s="1">
        <v>1</v>
      </c>
      <c r="R87" s="1">
        <v>0</v>
      </c>
      <c r="S87" s="3">
        <v>0</v>
      </c>
      <c r="T87" s="145">
        <f t="shared" si="8"/>
        <v>0</v>
      </c>
      <c r="U87" s="146">
        <f t="shared" si="9"/>
        <v>0</v>
      </c>
      <c r="V87" s="147">
        <f t="shared" si="10"/>
        <v>0</v>
      </c>
      <c r="X87" s="145"/>
      <c r="Y87" s="146"/>
      <c r="Z87" s="147"/>
    </row>
    <row r="88" spans="1:26" x14ac:dyDescent="0.3">
      <c r="A88" s="140" t="s">
        <v>745</v>
      </c>
      <c r="B88" s="141" t="s">
        <v>746</v>
      </c>
      <c r="C88" s="142">
        <f>'[2]FY 2018'!C295</f>
        <v>0</v>
      </c>
      <c r="D88" s="142">
        <f>'[2]FY 2018'!D295</f>
        <v>0</v>
      </c>
      <c r="E88" s="142">
        <f>'[2]FY 2018'!E295</f>
        <v>0</v>
      </c>
      <c r="F88" s="142">
        <f>'[2]FY 2018'!F295</f>
        <v>0</v>
      </c>
      <c r="G88" s="142">
        <f>'[2]FY 2018'!G295</f>
        <v>0</v>
      </c>
      <c r="H88" s="142">
        <f>'[2]FY 2018'!H295</f>
        <v>0</v>
      </c>
      <c r="I88" s="142">
        <f>'[2]FY 2018'!I295</f>
        <v>0</v>
      </c>
      <c r="J88" s="142">
        <f>'[2]FY 2018'!J295</f>
        <v>0</v>
      </c>
      <c r="K88" s="142">
        <f>'[2]FY 2018'!K295</f>
        <v>0</v>
      </c>
      <c r="L88" s="142">
        <f>'[2]FY 2018'!L295</f>
        <v>0</v>
      </c>
      <c r="M88" s="142">
        <f>'[2]FY 2018'!M295</f>
        <v>0</v>
      </c>
      <c r="N88" s="142">
        <f>'[2]FY 2018'!N295</f>
        <v>0</v>
      </c>
      <c r="O88" s="143">
        <f t="shared" si="7"/>
        <v>0</v>
      </c>
      <c r="P88" s="144"/>
      <c r="Q88" s="1">
        <v>1</v>
      </c>
      <c r="R88" s="1">
        <v>0</v>
      </c>
      <c r="S88" s="3">
        <v>0</v>
      </c>
      <c r="T88" s="145">
        <f t="shared" si="8"/>
        <v>0</v>
      </c>
      <c r="U88" s="146">
        <f t="shared" si="9"/>
        <v>0</v>
      </c>
      <c r="V88" s="147">
        <f t="shared" si="10"/>
        <v>0</v>
      </c>
      <c r="X88" s="145"/>
      <c r="Y88" s="146"/>
      <c r="Z88" s="147"/>
    </row>
    <row r="89" spans="1:26" x14ac:dyDescent="0.3">
      <c r="A89" s="140" t="s">
        <v>747</v>
      </c>
      <c r="B89" s="141" t="s">
        <v>748</v>
      </c>
      <c r="C89" s="142">
        <f>'[2]FY 2018'!C296</f>
        <v>0</v>
      </c>
      <c r="D89" s="142">
        <f>'[2]FY 2018'!D296</f>
        <v>0</v>
      </c>
      <c r="E89" s="142">
        <f>'[2]FY 2018'!E296</f>
        <v>0</v>
      </c>
      <c r="F89" s="142">
        <f>'[2]FY 2018'!F296</f>
        <v>0</v>
      </c>
      <c r="G89" s="142">
        <f>'[2]FY 2018'!G296</f>
        <v>0</v>
      </c>
      <c r="H89" s="142">
        <f>'[2]FY 2018'!H296</f>
        <v>0</v>
      </c>
      <c r="I89" s="142">
        <f>'[2]FY 2018'!I296</f>
        <v>0</v>
      </c>
      <c r="J89" s="142">
        <f>'[2]FY 2018'!J296</f>
        <v>0</v>
      </c>
      <c r="K89" s="142">
        <f>'[2]FY 2018'!K296</f>
        <v>0</v>
      </c>
      <c r="L89" s="142">
        <f>'[2]FY 2018'!L296</f>
        <v>0</v>
      </c>
      <c r="M89" s="142">
        <f>'[2]FY 2018'!M296</f>
        <v>0</v>
      </c>
      <c r="N89" s="142">
        <f>'[2]FY 2018'!N296</f>
        <v>0</v>
      </c>
      <c r="O89" s="143">
        <f t="shared" si="7"/>
        <v>0</v>
      </c>
      <c r="P89" s="144"/>
      <c r="Q89" s="1">
        <v>1</v>
      </c>
      <c r="R89" s="1">
        <v>0</v>
      </c>
      <c r="S89" s="3">
        <v>0</v>
      </c>
      <c r="T89" s="145">
        <f t="shared" si="8"/>
        <v>0</v>
      </c>
      <c r="U89" s="146">
        <f t="shared" si="9"/>
        <v>0</v>
      </c>
      <c r="V89" s="147">
        <f t="shared" si="10"/>
        <v>0</v>
      </c>
      <c r="X89" s="145"/>
      <c r="Y89" s="146"/>
      <c r="Z89" s="147"/>
    </row>
    <row r="90" spans="1:26" x14ac:dyDescent="0.3">
      <c r="A90" s="140" t="s">
        <v>749</v>
      </c>
      <c r="B90" s="141" t="s">
        <v>750</v>
      </c>
      <c r="C90" s="142">
        <f>'[2]FY 2018'!C297</f>
        <v>0</v>
      </c>
      <c r="D90" s="142">
        <f>'[2]FY 2018'!D297</f>
        <v>0</v>
      </c>
      <c r="E90" s="142">
        <f>'[2]FY 2018'!E297</f>
        <v>0</v>
      </c>
      <c r="F90" s="142">
        <f>'[2]FY 2018'!F297</f>
        <v>0</v>
      </c>
      <c r="G90" s="142">
        <f>'[2]FY 2018'!G297</f>
        <v>0</v>
      </c>
      <c r="H90" s="142">
        <f>'[2]FY 2018'!H297</f>
        <v>0</v>
      </c>
      <c r="I90" s="142">
        <f>'[2]FY 2018'!I297</f>
        <v>0</v>
      </c>
      <c r="J90" s="142">
        <f>'[2]FY 2018'!J297</f>
        <v>0</v>
      </c>
      <c r="K90" s="142">
        <f>'[2]FY 2018'!K297</f>
        <v>0</v>
      </c>
      <c r="L90" s="142">
        <f>'[2]FY 2018'!L297</f>
        <v>0</v>
      </c>
      <c r="M90" s="142">
        <f>'[2]FY 2018'!M297</f>
        <v>0</v>
      </c>
      <c r="N90" s="142">
        <f>'[2]FY 2018'!N297</f>
        <v>0</v>
      </c>
      <c r="O90" s="143">
        <f t="shared" si="7"/>
        <v>0</v>
      </c>
      <c r="P90" s="144"/>
      <c r="Q90" s="1">
        <v>1</v>
      </c>
      <c r="R90" s="1">
        <v>0</v>
      </c>
      <c r="S90" s="3">
        <v>0</v>
      </c>
      <c r="T90" s="145">
        <f t="shared" si="8"/>
        <v>0</v>
      </c>
      <c r="U90" s="146">
        <f t="shared" si="9"/>
        <v>0</v>
      </c>
      <c r="V90" s="147">
        <f t="shared" si="10"/>
        <v>0</v>
      </c>
      <c r="X90" s="145"/>
      <c r="Y90" s="146"/>
      <c r="Z90" s="147"/>
    </row>
    <row r="91" spans="1:26" x14ac:dyDescent="0.3">
      <c r="A91" s="140" t="s">
        <v>751</v>
      </c>
      <c r="B91" s="141" t="s">
        <v>70</v>
      </c>
      <c r="C91" s="142">
        <f>'[2]FY 2018'!C298</f>
        <v>0</v>
      </c>
      <c r="D91" s="142">
        <f>'[2]FY 2018'!D298</f>
        <v>0</v>
      </c>
      <c r="E91" s="142">
        <f>'[2]FY 2018'!E298</f>
        <v>0</v>
      </c>
      <c r="F91" s="142">
        <f>'[2]FY 2018'!F298</f>
        <v>0</v>
      </c>
      <c r="G91" s="142">
        <f>'[2]FY 2018'!G298</f>
        <v>0</v>
      </c>
      <c r="H91" s="142">
        <f>'[2]FY 2018'!H298</f>
        <v>0</v>
      </c>
      <c r="I91" s="142">
        <f>'[2]FY 2018'!I298</f>
        <v>0</v>
      </c>
      <c r="J91" s="142">
        <f>'[2]FY 2018'!J298</f>
        <v>0</v>
      </c>
      <c r="K91" s="142">
        <f>'[2]FY 2018'!K298</f>
        <v>0</v>
      </c>
      <c r="L91" s="142">
        <f>'[2]FY 2018'!L298</f>
        <v>0</v>
      </c>
      <c r="M91" s="142">
        <f>'[2]FY 2018'!M298</f>
        <v>0</v>
      </c>
      <c r="N91" s="142">
        <f>'[2]FY 2018'!N298</f>
        <v>0</v>
      </c>
      <c r="O91" s="143">
        <f t="shared" si="7"/>
        <v>0</v>
      </c>
      <c r="P91" s="144"/>
      <c r="Q91" s="1">
        <v>1</v>
      </c>
      <c r="R91" s="1">
        <v>0</v>
      </c>
      <c r="S91" s="3">
        <v>0</v>
      </c>
      <c r="T91" s="145">
        <f t="shared" si="8"/>
        <v>0</v>
      </c>
      <c r="U91" s="146">
        <f t="shared" si="9"/>
        <v>0</v>
      </c>
      <c r="V91" s="147">
        <f t="shared" si="10"/>
        <v>0</v>
      </c>
      <c r="X91" s="145"/>
      <c r="Y91" s="146"/>
      <c r="Z91" s="147"/>
    </row>
    <row r="92" spans="1:26" ht="14.4" thickBot="1" x14ac:dyDescent="0.35">
      <c r="A92" s="140" t="s">
        <v>752</v>
      </c>
      <c r="B92" s="141" t="s">
        <v>74</v>
      </c>
      <c r="C92" s="142">
        <f>'[2]FY 2018'!C299</f>
        <v>0</v>
      </c>
      <c r="D92" s="142">
        <f>'[2]FY 2018'!D299</f>
        <v>0</v>
      </c>
      <c r="E92" s="142">
        <f>'[2]FY 2018'!E299</f>
        <v>0</v>
      </c>
      <c r="F92" s="142">
        <f>'[2]FY 2018'!F299</f>
        <v>0</v>
      </c>
      <c r="G92" s="142">
        <f>'[2]FY 2018'!G299</f>
        <v>0</v>
      </c>
      <c r="H92" s="142">
        <f>'[2]FY 2018'!H299</f>
        <v>0</v>
      </c>
      <c r="I92" s="142">
        <f>'[2]FY 2018'!I299</f>
        <v>0</v>
      </c>
      <c r="J92" s="142">
        <f>'[2]FY 2018'!J299</f>
        <v>0</v>
      </c>
      <c r="K92" s="142">
        <f>'[2]FY 2018'!K299</f>
        <v>0</v>
      </c>
      <c r="L92" s="142">
        <f>'[2]FY 2018'!L299</f>
        <v>0</v>
      </c>
      <c r="M92" s="142">
        <f>'[2]FY 2018'!M299</f>
        <v>0</v>
      </c>
      <c r="N92" s="142">
        <f>'[2]FY 2018'!N299</f>
        <v>0</v>
      </c>
      <c r="O92" s="143">
        <f t="shared" si="7"/>
        <v>0</v>
      </c>
      <c r="P92" s="144"/>
      <c r="Q92" s="1">
        <v>1</v>
      </c>
      <c r="R92" s="3">
        <v>0</v>
      </c>
      <c r="S92" s="3">
        <v>0</v>
      </c>
      <c r="T92" s="145">
        <f t="shared" si="8"/>
        <v>0</v>
      </c>
      <c r="U92" s="146">
        <f t="shared" si="9"/>
        <v>0</v>
      </c>
      <c r="V92" s="147">
        <f t="shared" si="10"/>
        <v>0</v>
      </c>
      <c r="X92" s="145"/>
      <c r="Y92" s="146"/>
      <c r="Z92" s="147"/>
    </row>
    <row r="93" spans="1:26" ht="16.2" thickBot="1" x14ac:dyDescent="0.35">
      <c r="A93" s="157"/>
      <c r="B93" s="158" t="s">
        <v>154</v>
      </c>
      <c r="C93" s="8">
        <f t="shared" ref="C93:O93" si="11">SUM(C7:C92)</f>
        <v>555552.93000000017</v>
      </c>
      <c r="D93" s="8">
        <f t="shared" si="11"/>
        <v>542062.90999999992</v>
      </c>
      <c r="E93" s="8">
        <f t="shared" si="11"/>
        <v>547709.56000000006</v>
      </c>
      <c r="F93" s="8">
        <f t="shared" si="11"/>
        <v>538787.91</v>
      </c>
      <c r="G93" s="8">
        <f t="shared" si="11"/>
        <v>534946.39</v>
      </c>
      <c r="H93" s="8">
        <f t="shared" si="11"/>
        <v>533078.4</v>
      </c>
      <c r="I93" s="8">
        <f t="shared" si="11"/>
        <v>611836.30999999982</v>
      </c>
      <c r="J93" s="8">
        <f t="shared" si="11"/>
        <v>623672.22000000009</v>
      </c>
      <c r="K93" s="8">
        <f t="shared" si="11"/>
        <v>641740.92000000004</v>
      </c>
      <c r="L93" s="8">
        <f t="shared" si="11"/>
        <v>495154.49000000005</v>
      </c>
      <c r="M93" s="8">
        <f t="shared" si="11"/>
        <v>0</v>
      </c>
      <c r="N93" s="8">
        <f t="shared" si="11"/>
        <v>0</v>
      </c>
      <c r="O93" s="8">
        <f t="shared" si="11"/>
        <v>5624542.0399999991</v>
      </c>
      <c r="P93" s="159"/>
      <c r="Q93" s="9"/>
      <c r="R93" s="10"/>
      <c r="S93" s="11"/>
      <c r="T93" s="160">
        <f>SUM(T7:T92)</f>
        <v>396772.97000000003</v>
      </c>
      <c r="U93" s="160">
        <f>SUM(U7:U92)</f>
        <v>626167.03000000014</v>
      </c>
      <c r="V93" s="160">
        <f>SUM(V7:V92)</f>
        <v>4601602.04</v>
      </c>
      <c r="X93" s="160">
        <f>SUM(X7:X92)</f>
        <v>0</v>
      </c>
      <c r="Y93" s="160">
        <f>SUM(Y7:Y92)</f>
        <v>0</v>
      </c>
      <c r="Z93" s="160">
        <f>SUM(Z7:Z92)</f>
        <v>0</v>
      </c>
    </row>
    <row r="94" spans="1:26" ht="16.2" thickBot="1" x14ac:dyDescent="0.35">
      <c r="A94" s="161"/>
      <c r="B94" s="162"/>
      <c r="C94" s="163"/>
      <c r="D94" s="164" t="s">
        <v>155</v>
      </c>
      <c r="E94" s="163"/>
      <c r="F94" s="273" t="s">
        <v>156</v>
      </c>
      <c r="G94" s="274"/>
      <c r="H94" s="274"/>
      <c r="I94" s="274"/>
      <c r="J94" s="274"/>
      <c r="K94" s="274"/>
      <c r="L94" s="274"/>
      <c r="M94" s="275"/>
      <c r="N94" s="165"/>
      <c r="O94" s="166"/>
      <c r="P94" s="159"/>
      <c r="Q94" s="12"/>
      <c r="R94" s="13"/>
      <c r="S94" s="14"/>
      <c r="T94" s="167"/>
      <c r="U94" s="167"/>
      <c r="V94" s="168"/>
    </row>
    <row r="95" spans="1:26" ht="16.2" thickBot="1" x14ac:dyDescent="0.35">
      <c r="A95" s="169"/>
      <c r="B95" s="170" t="s">
        <v>157</v>
      </c>
      <c r="C95" s="171" t="str">
        <f>C5</f>
        <v>JUL</v>
      </c>
      <c r="D95" s="171" t="str">
        <f>D5</f>
        <v>AUG</v>
      </c>
      <c r="E95" s="171" t="str">
        <f>E5</f>
        <v>SEPT</v>
      </c>
      <c r="F95" s="171" t="str">
        <f>F5</f>
        <v>OCT</v>
      </c>
      <c r="G95" s="172" t="s">
        <v>9</v>
      </c>
      <c r="H95" s="172" t="s">
        <v>10</v>
      </c>
      <c r="I95" s="172" t="str">
        <f t="shared" ref="I95:N95" si="12">I5</f>
        <v>JAN</v>
      </c>
      <c r="J95" s="172" t="str">
        <f t="shared" si="12"/>
        <v>FEB</v>
      </c>
      <c r="K95" s="172" t="str">
        <f t="shared" si="12"/>
        <v>MARCH</v>
      </c>
      <c r="L95" s="172" t="str">
        <f t="shared" si="12"/>
        <v>APRIL</v>
      </c>
      <c r="M95" s="172" t="str">
        <f t="shared" si="12"/>
        <v>MAY</v>
      </c>
      <c r="N95" s="172" t="str">
        <f t="shared" si="12"/>
        <v>JUNE</v>
      </c>
      <c r="O95" s="165"/>
      <c r="P95" s="166"/>
      <c r="Q95" s="159"/>
      <c r="R95" s="12"/>
      <c r="S95" s="13"/>
      <c r="T95" s="14"/>
      <c r="U95" s="167"/>
      <c r="V95" s="167"/>
    </row>
    <row r="96" spans="1:26" ht="14.4" thickBot="1" x14ac:dyDescent="0.35">
      <c r="A96" s="173" t="s">
        <v>158</v>
      </c>
      <c r="B96" s="174" t="s">
        <v>159</v>
      </c>
      <c r="C96" s="15">
        <f>SUM(C7:C11)+SUM(C14:C44)+SUM(C78:C80)+SUM(C82:C92)</f>
        <v>47521.630000000005</v>
      </c>
      <c r="D96" s="15">
        <f t="shared" ref="D96:O96" si="13">SUM(D7:D11)+SUM(D14:D44)+SUM(D78:D80)+SUM(D82:D92)</f>
        <v>38662.550000000003</v>
      </c>
      <c r="E96" s="15">
        <f t="shared" si="13"/>
        <v>37623.909999999996</v>
      </c>
      <c r="F96" s="15">
        <f t="shared" si="13"/>
        <v>39465.46</v>
      </c>
      <c r="G96" s="15">
        <f t="shared" si="13"/>
        <v>33263.83</v>
      </c>
      <c r="H96" s="15">
        <f t="shared" si="13"/>
        <v>38437.85</v>
      </c>
      <c r="I96" s="15">
        <f t="shared" si="13"/>
        <v>57084.499999999993</v>
      </c>
      <c r="J96" s="15">
        <f t="shared" si="13"/>
        <v>37444.25</v>
      </c>
      <c r="K96" s="15">
        <f t="shared" si="13"/>
        <v>32839.370000000003</v>
      </c>
      <c r="L96" s="15">
        <f t="shared" si="13"/>
        <v>34429.620000000003</v>
      </c>
      <c r="M96" s="15">
        <f t="shared" si="13"/>
        <v>0</v>
      </c>
      <c r="N96" s="15">
        <f t="shared" si="13"/>
        <v>0</v>
      </c>
      <c r="O96" s="15">
        <f t="shared" si="13"/>
        <v>396772.97000000003</v>
      </c>
      <c r="P96" s="166"/>
      <c r="Q96" s="159"/>
      <c r="R96" s="12"/>
      <c r="S96" s="13"/>
      <c r="T96" s="14"/>
      <c r="U96" s="167"/>
      <c r="V96" s="167"/>
    </row>
    <row r="97" spans="1:22" x14ac:dyDescent="0.3">
      <c r="A97" s="173"/>
      <c r="B97" s="175" t="s">
        <v>160</v>
      </c>
      <c r="C97" s="15">
        <f>SUM(C12:C13)+SUM(C49:C51)+SUM(C63:C67)</f>
        <v>442619.43000000005</v>
      </c>
      <c r="D97" s="15">
        <f t="shared" ref="D97:O97" si="14">SUM(D12:D13)+SUM(D49:D51)+SUM(D63:D67)</f>
        <v>440607.04</v>
      </c>
      <c r="E97" s="15">
        <f t="shared" si="14"/>
        <v>449647.66000000003</v>
      </c>
      <c r="F97" s="15">
        <f t="shared" si="14"/>
        <v>438290.56</v>
      </c>
      <c r="G97" s="15">
        <f t="shared" si="14"/>
        <v>437592.41</v>
      </c>
      <c r="H97" s="15">
        <f t="shared" si="14"/>
        <v>436422.79</v>
      </c>
      <c r="I97" s="15">
        <f t="shared" si="14"/>
        <v>491984.97000000003</v>
      </c>
      <c r="J97" s="15">
        <f t="shared" si="14"/>
        <v>521143.61</v>
      </c>
      <c r="K97" s="15">
        <f t="shared" si="14"/>
        <v>545250.19000000006</v>
      </c>
      <c r="L97" s="15">
        <f t="shared" si="14"/>
        <v>398043.38</v>
      </c>
      <c r="M97" s="15">
        <f t="shared" si="14"/>
        <v>0</v>
      </c>
      <c r="N97" s="15">
        <f t="shared" si="14"/>
        <v>0</v>
      </c>
      <c r="O97" s="15">
        <f t="shared" si="14"/>
        <v>4601602.04</v>
      </c>
      <c r="P97" s="15"/>
      <c r="Q97" s="163"/>
      <c r="R97" s="163"/>
      <c r="S97" s="163"/>
      <c r="T97" s="163" t="s">
        <v>161</v>
      </c>
      <c r="U97" s="165"/>
      <c r="V97" s="166"/>
    </row>
    <row r="98" spans="1:22" x14ac:dyDescent="0.3">
      <c r="A98" s="173"/>
      <c r="B98" s="176" t="s">
        <v>19</v>
      </c>
      <c r="C98" s="15">
        <f>SUM(C45:C48)+SUM(C52:C62)+SUM(C81)</f>
        <v>64815.850000000006</v>
      </c>
      <c r="D98" s="15">
        <f t="shared" ref="D98:O98" si="15">SUM(D45:D48)+SUM(D52:D62)+SUM(D81)</f>
        <v>61825.11</v>
      </c>
      <c r="E98" s="15">
        <f t="shared" si="15"/>
        <v>58927.97</v>
      </c>
      <c r="F98" s="15">
        <f t="shared" si="15"/>
        <v>60442.87</v>
      </c>
      <c r="G98" s="15">
        <f t="shared" si="15"/>
        <v>61800.130000000005</v>
      </c>
      <c r="H98" s="15">
        <f t="shared" si="15"/>
        <v>56961.740000000005</v>
      </c>
      <c r="I98" s="15">
        <f t="shared" si="15"/>
        <v>61822.49</v>
      </c>
      <c r="J98" s="15">
        <f t="shared" si="15"/>
        <v>64502.44</v>
      </c>
      <c r="K98" s="15">
        <f t="shared" si="15"/>
        <v>62617.840000000004</v>
      </c>
      <c r="L98" s="15">
        <f t="shared" si="15"/>
        <v>61779.49</v>
      </c>
      <c r="M98" s="15">
        <f t="shared" si="15"/>
        <v>0</v>
      </c>
      <c r="N98" s="15">
        <f t="shared" si="15"/>
        <v>0</v>
      </c>
      <c r="O98" s="15">
        <f t="shared" si="15"/>
        <v>615495.93000000005</v>
      </c>
      <c r="P98" s="15"/>
      <c r="Q98" s="165"/>
      <c r="R98" s="165" t="s">
        <v>162</v>
      </c>
      <c r="S98" s="165" t="s">
        <v>163</v>
      </c>
      <c r="T98" s="165" t="s">
        <v>163</v>
      </c>
      <c r="U98" s="165"/>
      <c r="V98" s="165"/>
    </row>
    <row r="99" spans="1:22" x14ac:dyDescent="0.3">
      <c r="A99" s="173"/>
      <c r="B99" s="177" t="s">
        <v>164</v>
      </c>
      <c r="C99" s="15">
        <f>SUM(C68:C75)</f>
        <v>352</v>
      </c>
      <c r="D99" s="15">
        <f t="shared" ref="D99:O99" si="16">SUM(D68:D75)</f>
        <v>724.19</v>
      </c>
      <c r="E99" s="15">
        <f t="shared" si="16"/>
        <v>1266</v>
      </c>
      <c r="F99" s="15">
        <f t="shared" si="16"/>
        <v>345</v>
      </c>
      <c r="G99" s="15">
        <f t="shared" si="16"/>
        <v>2046</v>
      </c>
      <c r="H99" s="15">
        <f t="shared" si="16"/>
        <v>1012</v>
      </c>
      <c r="I99" s="15">
        <f t="shared" si="16"/>
        <v>700.33</v>
      </c>
      <c r="J99" s="15">
        <f t="shared" si="16"/>
        <v>337.9</v>
      </c>
      <c r="K99" s="15">
        <f t="shared" si="16"/>
        <v>789.5</v>
      </c>
      <c r="L99" s="15">
        <f t="shared" si="16"/>
        <v>902</v>
      </c>
      <c r="M99" s="15">
        <f t="shared" si="16"/>
        <v>0</v>
      </c>
      <c r="N99" s="15">
        <f t="shared" si="16"/>
        <v>0</v>
      </c>
      <c r="O99" s="15">
        <f t="shared" si="16"/>
        <v>8474.92</v>
      </c>
      <c r="P99" s="15"/>
      <c r="Q99" s="165"/>
      <c r="R99" s="165"/>
      <c r="S99" s="165"/>
      <c r="T99" s="165"/>
      <c r="U99" s="165"/>
      <c r="V99" s="165"/>
    </row>
    <row r="100" spans="1:22" x14ac:dyDescent="0.3">
      <c r="A100" s="173"/>
      <c r="B100" s="178" t="s">
        <v>165</v>
      </c>
      <c r="C100" s="15">
        <f>C76+C77</f>
        <v>244.02</v>
      </c>
      <c r="D100" s="15">
        <f t="shared" ref="D100:O100" si="17">D76+D77</f>
        <v>244.02</v>
      </c>
      <c r="E100" s="15">
        <f t="shared" si="17"/>
        <v>244.02</v>
      </c>
      <c r="F100" s="15">
        <f t="shared" si="17"/>
        <v>244.02</v>
      </c>
      <c r="G100" s="15">
        <f t="shared" si="17"/>
        <v>244.02</v>
      </c>
      <c r="H100" s="15">
        <f t="shared" si="17"/>
        <v>244.02</v>
      </c>
      <c r="I100" s="15">
        <f t="shared" si="17"/>
        <v>244.02</v>
      </c>
      <c r="J100" s="15">
        <f t="shared" si="17"/>
        <v>244.02</v>
      </c>
      <c r="K100" s="15">
        <f t="shared" si="17"/>
        <v>244.02</v>
      </c>
      <c r="L100" s="15">
        <f t="shared" si="17"/>
        <v>0</v>
      </c>
      <c r="M100" s="15">
        <f t="shared" si="17"/>
        <v>0</v>
      </c>
      <c r="N100" s="15">
        <f t="shared" si="17"/>
        <v>0</v>
      </c>
      <c r="O100" s="15">
        <f t="shared" si="17"/>
        <v>2196.1800000000003</v>
      </c>
      <c r="P100" s="15"/>
      <c r="Q100" s="165"/>
      <c r="R100" s="165"/>
      <c r="S100" s="165"/>
      <c r="T100" s="165"/>
      <c r="U100" s="165"/>
      <c r="V100" s="165"/>
    </row>
    <row r="101" spans="1:22" ht="16.2" thickBot="1" x14ac:dyDescent="0.5">
      <c r="A101" s="173"/>
      <c r="B101" s="165"/>
      <c r="C101" s="16">
        <f>SUM(SUM(C96:C100))</f>
        <v>555552.93000000005</v>
      </c>
      <c r="D101" s="16">
        <f t="shared" ref="D101:O101" si="18">SUM(SUM(D96:D100))</f>
        <v>542062.90999999992</v>
      </c>
      <c r="E101" s="16">
        <f t="shared" si="18"/>
        <v>547709.56000000006</v>
      </c>
      <c r="F101" s="16">
        <f t="shared" si="18"/>
        <v>538787.91</v>
      </c>
      <c r="G101" s="16">
        <f t="shared" si="18"/>
        <v>534946.39</v>
      </c>
      <c r="H101" s="16">
        <f t="shared" si="18"/>
        <v>533078.4</v>
      </c>
      <c r="I101" s="16">
        <f t="shared" si="18"/>
        <v>611836.30999999994</v>
      </c>
      <c r="J101" s="16">
        <f t="shared" si="18"/>
        <v>623672.22000000009</v>
      </c>
      <c r="K101" s="16">
        <f t="shared" si="18"/>
        <v>641740.92000000004</v>
      </c>
      <c r="L101" s="16">
        <f t="shared" si="18"/>
        <v>495154.49</v>
      </c>
      <c r="M101" s="16">
        <f t="shared" si="18"/>
        <v>0</v>
      </c>
      <c r="N101" s="16">
        <f t="shared" si="18"/>
        <v>0</v>
      </c>
      <c r="O101" s="16">
        <f t="shared" si="18"/>
        <v>5624542.0399999991</v>
      </c>
      <c r="P101" s="15"/>
      <c r="Q101" s="179"/>
      <c r="R101" s="180" t="s">
        <v>166</v>
      </c>
      <c r="S101" s="180" t="s">
        <v>167</v>
      </c>
      <c r="T101" s="180" t="s">
        <v>167</v>
      </c>
      <c r="U101" s="165"/>
      <c r="V101" s="165"/>
    </row>
    <row r="102" spans="1:22" ht="14.4" thickTop="1" x14ac:dyDescent="0.3">
      <c r="A102" s="173"/>
      <c r="B102" s="165"/>
      <c r="C102" s="165">
        <f>C93-C101</f>
        <v>0</v>
      </c>
      <c r="D102" s="165">
        <f t="shared" ref="D102:O102" si="19">D93-D101</f>
        <v>0</v>
      </c>
      <c r="E102" s="165">
        <f t="shared" si="19"/>
        <v>0</v>
      </c>
      <c r="F102" s="165">
        <f t="shared" si="19"/>
        <v>0</v>
      </c>
      <c r="G102" s="165">
        <f t="shared" si="19"/>
        <v>0</v>
      </c>
      <c r="H102" s="165">
        <f t="shared" si="19"/>
        <v>0</v>
      </c>
      <c r="I102" s="165">
        <f t="shared" si="19"/>
        <v>0</v>
      </c>
      <c r="J102" s="165">
        <f t="shared" si="19"/>
        <v>0</v>
      </c>
      <c r="K102" s="165">
        <f t="shared" si="19"/>
        <v>0</v>
      </c>
      <c r="L102" s="165">
        <f t="shared" si="19"/>
        <v>0</v>
      </c>
      <c r="M102" s="165">
        <f t="shared" si="19"/>
        <v>0</v>
      </c>
      <c r="N102" s="165">
        <f t="shared" si="19"/>
        <v>0</v>
      </c>
      <c r="O102" s="165">
        <f t="shared" si="19"/>
        <v>0</v>
      </c>
      <c r="P102" s="181"/>
      <c r="Q102" s="179" t="s">
        <v>168</v>
      </c>
      <c r="R102" s="15">
        <v>625</v>
      </c>
      <c r="S102" s="15">
        <f>R102</f>
        <v>625</v>
      </c>
      <c r="T102" s="15">
        <f>S102</f>
        <v>625</v>
      </c>
      <c r="U102" s="165"/>
      <c r="V102" s="165"/>
    </row>
    <row r="103" spans="1:22" ht="15.6" x14ac:dyDescent="0.45">
      <c r="A103" s="173" t="s">
        <v>169</v>
      </c>
      <c r="B103" s="165" t="s">
        <v>159</v>
      </c>
      <c r="C103" s="182">
        <f>[3]FY2016!C85</f>
        <v>11431</v>
      </c>
      <c r="D103" s="182">
        <f>[3]FY2016!D85</f>
        <v>11480</v>
      </c>
      <c r="E103" s="182">
        <f>[3]FY2016!E85</f>
        <v>11501</v>
      </c>
      <c r="F103" s="182">
        <f>[3]FY2016!F85</f>
        <v>11414</v>
      </c>
      <c r="G103" s="182">
        <f>[3]FY2016!G85</f>
        <v>11404</v>
      </c>
      <c r="H103" s="182">
        <f>[3]FY2016!H85</f>
        <v>11407</v>
      </c>
      <c r="I103" s="182">
        <f>[3]FY2016!I85</f>
        <v>11463</v>
      </c>
      <c r="J103" s="182">
        <f>[3]FY2016!J85</f>
        <v>11513</v>
      </c>
      <c r="K103" s="182">
        <f>[3]FY2016!K85</f>
        <v>11443</v>
      </c>
      <c r="L103" s="182">
        <f>[3]FY2016!L85</f>
        <v>11441</v>
      </c>
      <c r="M103" s="182">
        <f>[3]FY2016!M85</f>
        <v>11384</v>
      </c>
      <c r="N103" s="182">
        <f>[3]FY2016!N85</f>
        <v>11388</v>
      </c>
      <c r="O103" s="17"/>
      <c r="P103" s="17"/>
      <c r="Q103" s="179" t="s">
        <v>170</v>
      </c>
      <c r="R103" s="18">
        <v>0</v>
      </c>
      <c r="S103" s="18">
        <f>(436.57)*1.84</f>
        <v>803.28880000000004</v>
      </c>
      <c r="T103" s="18">
        <v>0</v>
      </c>
      <c r="U103" s="179" t="s">
        <v>171</v>
      </c>
      <c r="V103" s="165"/>
    </row>
    <row r="104" spans="1:22" x14ac:dyDescent="0.3">
      <c r="A104" s="173"/>
      <c r="B104" s="165" t="s">
        <v>160</v>
      </c>
      <c r="C104" s="182">
        <f>[3]FY2016!C86</f>
        <v>9103</v>
      </c>
      <c r="D104" s="182">
        <f>[3]FY2016!D86</f>
        <v>9047</v>
      </c>
      <c r="E104" s="182">
        <f>[3]FY2016!E86</f>
        <v>9034</v>
      </c>
      <c r="F104" s="182">
        <f>[3]FY2016!F86</f>
        <v>9024</v>
      </c>
      <c r="G104" s="182">
        <f>[3]FY2016!G86</f>
        <v>8997</v>
      </c>
      <c r="H104" s="182">
        <f>[3]FY2016!H86</f>
        <v>8976</v>
      </c>
      <c r="I104" s="182">
        <f>[3]FY2016!I86</f>
        <v>8954</v>
      </c>
      <c r="J104" s="182">
        <f>[3]FY2016!J86</f>
        <v>8949</v>
      </c>
      <c r="K104" s="182">
        <f>[3]FY2016!K86</f>
        <v>8914</v>
      </c>
      <c r="L104" s="182">
        <f>[3]FY2016!L86</f>
        <v>8841</v>
      </c>
      <c r="M104" s="182">
        <f>[3]FY2016!M86</f>
        <v>8792</v>
      </c>
      <c r="N104" s="182">
        <f>[3]FY2016!N86</f>
        <v>8759</v>
      </c>
      <c r="O104" s="17"/>
      <c r="P104" s="17"/>
      <c r="Q104" s="183" t="s">
        <v>172</v>
      </c>
      <c r="R104" s="19">
        <f>R102+R103</f>
        <v>625</v>
      </c>
      <c r="S104" s="19">
        <f>S102+S103</f>
        <v>1428.2888</v>
      </c>
      <c r="T104" s="19">
        <f>T102+T103</f>
        <v>625</v>
      </c>
      <c r="U104" s="165"/>
      <c r="V104" s="165"/>
    </row>
    <row r="105" spans="1:22" x14ac:dyDescent="0.3">
      <c r="A105" s="173"/>
      <c r="B105" s="165" t="s">
        <v>19</v>
      </c>
      <c r="C105" s="182">
        <f>[3]FY2016!C88</f>
        <v>10163</v>
      </c>
      <c r="D105" s="182">
        <f>[3]FY2016!D88</f>
        <v>10247</v>
      </c>
      <c r="E105" s="182">
        <f>[3]FY2016!E88</f>
        <v>10296</v>
      </c>
      <c r="F105" s="182">
        <f>[3]FY2016!F88</f>
        <v>10365</v>
      </c>
      <c r="G105" s="182">
        <f>[3]FY2016!G88</f>
        <v>10407</v>
      </c>
      <c r="H105" s="182">
        <f>[3]FY2016!H88</f>
        <v>10480</v>
      </c>
      <c r="I105" s="182">
        <f>[3]FY2016!I88</f>
        <v>10527</v>
      </c>
      <c r="J105" s="182">
        <f>[3]FY2016!J88</f>
        <v>10531</v>
      </c>
      <c r="K105" s="182">
        <f>[3]FY2016!K88</f>
        <v>10509</v>
      </c>
      <c r="L105" s="182">
        <f>[3]FY2016!L88</f>
        <v>10469</v>
      </c>
      <c r="M105" s="182">
        <f>[3]FY2016!M88</f>
        <v>10449</v>
      </c>
      <c r="N105" s="182">
        <f>[3]FY2016!N88</f>
        <v>10387</v>
      </c>
      <c r="O105" s="17"/>
      <c r="P105" s="17"/>
      <c r="Q105" s="184"/>
      <c r="R105" s="20"/>
      <c r="S105" s="20"/>
      <c r="T105" s="15"/>
      <c r="U105" s="165"/>
      <c r="V105" s="165"/>
    </row>
    <row r="106" spans="1:22" x14ac:dyDescent="0.3">
      <c r="A106" s="173"/>
      <c r="B106" s="165" t="s">
        <v>164</v>
      </c>
      <c r="C106" s="182">
        <f>[3]FY2016!C89</f>
        <v>35</v>
      </c>
      <c r="D106" s="182">
        <f>[3]FY2016!D89</f>
        <v>38</v>
      </c>
      <c r="E106" s="182">
        <f>[3]FY2016!E89</f>
        <v>39</v>
      </c>
      <c r="F106" s="182">
        <f>[3]FY2016!F89</f>
        <v>40</v>
      </c>
      <c r="G106" s="182">
        <f>[3]FY2016!G89</f>
        <v>42</v>
      </c>
      <c r="H106" s="182">
        <f>[3]FY2016!H89</f>
        <v>46</v>
      </c>
      <c r="I106" s="182">
        <f>[3]FY2016!I89</f>
        <v>47</v>
      </c>
      <c r="J106" s="182">
        <f>[3]FY2016!J89</f>
        <v>48</v>
      </c>
      <c r="K106" s="182">
        <f>[3]FY2016!K89</f>
        <v>49</v>
      </c>
      <c r="L106" s="182">
        <f>[3]FY2016!L89</f>
        <v>50</v>
      </c>
      <c r="M106" s="182">
        <f>[3]FY2016!M89</f>
        <v>49</v>
      </c>
      <c r="N106" s="182">
        <f>[3]FY2016!N89</f>
        <v>50</v>
      </c>
      <c r="O106" s="21"/>
      <c r="P106" s="21"/>
      <c r="Q106" s="184"/>
      <c r="R106" s="20"/>
      <c r="S106" s="20"/>
      <c r="T106" s="15"/>
      <c r="U106" s="165"/>
      <c r="V106" s="165"/>
    </row>
    <row r="107" spans="1:22" x14ac:dyDescent="0.3">
      <c r="A107" s="173"/>
      <c r="B107" s="165"/>
      <c r="C107" s="165"/>
      <c r="D107" s="165"/>
      <c r="E107" s="165"/>
      <c r="F107" s="165"/>
      <c r="G107" s="165"/>
      <c r="H107" s="165"/>
      <c r="I107" s="181"/>
      <c r="J107" s="181"/>
      <c r="K107" s="181"/>
      <c r="L107" s="181"/>
      <c r="M107" s="181"/>
      <c r="N107" s="185"/>
      <c r="O107" s="185"/>
      <c r="P107" s="185"/>
      <c r="Q107" s="179" t="s">
        <v>173</v>
      </c>
      <c r="R107" s="20"/>
      <c r="S107" s="20"/>
      <c r="T107" s="15"/>
      <c r="U107" s="165"/>
      <c r="V107" s="165"/>
    </row>
    <row r="108" spans="1:22" x14ac:dyDescent="0.3">
      <c r="A108" s="173" t="s">
        <v>174</v>
      </c>
      <c r="B108" s="165" t="s">
        <v>155</v>
      </c>
      <c r="C108" s="165"/>
      <c r="D108" s="165"/>
      <c r="E108" s="165"/>
      <c r="F108" s="165"/>
      <c r="G108" s="165"/>
      <c r="H108" s="165"/>
      <c r="I108" s="181"/>
      <c r="J108" s="181"/>
      <c r="K108" s="181"/>
      <c r="L108" s="181"/>
      <c r="M108" s="181"/>
      <c r="N108" s="181"/>
      <c r="O108" s="181"/>
      <c r="P108" s="181"/>
      <c r="Q108" s="179" t="s">
        <v>175</v>
      </c>
      <c r="R108" s="15">
        <f>D109</f>
        <v>3.3678179442508713</v>
      </c>
      <c r="S108" s="15">
        <f>R108</f>
        <v>3.3678179442508713</v>
      </c>
      <c r="T108" s="15">
        <f>R108</f>
        <v>3.3678179442508713</v>
      </c>
      <c r="U108" s="165"/>
      <c r="V108" s="165"/>
    </row>
    <row r="109" spans="1:22" x14ac:dyDescent="0.3">
      <c r="A109" s="173"/>
      <c r="B109" s="165" t="s">
        <v>159</v>
      </c>
      <c r="C109" s="22">
        <f t="shared" ref="C109:N112" si="20">C96/C103</f>
        <v>4.1572592074184236</v>
      </c>
      <c r="D109" s="22">
        <f t="shared" si="20"/>
        <v>3.3678179442508713</v>
      </c>
      <c r="E109" s="22">
        <f t="shared" si="20"/>
        <v>3.2713598817494129</v>
      </c>
      <c r="F109" s="22">
        <f t="shared" si="20"/>
        <v>3.4576362362011563</v>
      </c>
      <c r="G109" s="22">
        <f t="shared" si="20"/>
        <v>2.9168563661873028</v>
      </c>
      <c r="H109" s="22">
        <f t="shared" si="20"/>
        <v>3.3696721311475408</v>
      </c>
      <c r="I109" s="22">
        <f t="shared" si="20"/>
        <v>4.9798918258745521</v>
      </c>
      <c r="J109" s="22">
        <f t="shared" si="20"/>
        <v>3.2523451750195433</v>
      </c>
      <c r="K109" s="22">
        <f t="shared" si="20"/>
        <v>2.8698217250720965</v>
      </c>
      <c r="L109" s="22">
        <f t="shared" si="20"/>
        <v>3.0093191154619352</v>
      </c>
      <c r="M109" s="22">
        <f t="shared" si="20"/>
        <v>0</v>
      </c>
      <c r="N109" s="22">
        <f t="shared" si="20"/>
        <v>0</v>
      </c>
      <c r="O109" s="22"/>
      <c r="P109" s="22"/>
      <c r="Q109" s="179" t="s">
        <v>176</v>
      </c>
      <c r="R109" s="15">
        <f>D110</f>
        <v>48.702005084558415</v>
      </c>
      <c r="S109" s="15">
        <f>R109</f>
        <v>48.702005084558415</v>
      </c>
      <c r="T109" s="15">
        <f>R109</f>
        <v>48.702005084558415</v>
      </c>
      <c r="U109" s="165"/>
      <c r="V109" s="165"/>
    </row>
    <row r="110" spans="1:22" ht="15.6" x14ac:dyDescent="0.45">
      <c r="A110" s="173"/>
      <c r="B110" s="165" t="s">
        <v>160</v>
      </c>
      <c r="C110" s="22">
        <f t="shared" si="20"/>
        <v>48.623468087443705</v>
      </c>
      <c r="D110" s="22">
        <f t="shared" si="20"/>
        <v>48.702005084558415</v>
      </c>
      <c r="E110" s="22">
        <f t="shared" si="20"/>
        <v>49.772820456054909</v>
      </c>
      <c r="F110" s="22">
        <f t="shared" si="20"/>
        <v>48.569432624113475</v>
      </c>
      <c r="G110" s="22">
        <f t="shared" si="20"/>
        <v>48.637591419362003</v>
      </c>
      <c r="H110" s="22">
        <f t="shared" si="20"/>
        <v>48.621077317290549</v>
      </c>
      <c r="I110" s="22">
        <f t="shared" si="20"/>
        <v>54.94583091355819</v>
      </c>
      <c r="J110" s="22">
        <f t="shared" si="20"/>
        <v>58.23484299921779</v>
      </c>
      <c r="K110" s="22">
        <f t="shared" si="20"/>
        <v>61.167847206641248</v>
      </c>
      <c r="L110" s="22">
        <f t="shared" si="20"/>
        <v>45.022438638163102</v>
      </c>
      <c r="M110" s="22">
        <f t="shared" si="20"/>
        <v>0</v>
      </c>
      <c r="N110" s="22">
        <f t="shared" si="20"/>
        <v>0</v>
      </c>
      <c r="O110" s="22"/>
      <c r="P110" s="22"/>
      <c r="Q110" s="179" t="s">
        <v>160</v>
      </c>
      <c r="R110" s="18">
        <f>D111</f>
        <v>6.0334839465209331</v>
      </c>
      <c r="S110" s="18">
        <f>D122</f>
        <v>13.358438156294902</v>
      </c>
      <c r="T110" s="18">
        <f>41.15-22.83</f>
        <v>18.32</v>
      </c>
      <c r="U110" s="165"/>
      <c r="V110" s="165"/>
    </row>
    <row r="111" spans="1:22" x14ac:dyDescent="0.3">
      <c r="A111" s="173"/>
      <c r="B111" s="165" t="s">
        <v>19</v>
      </c>
      <c r="C111" s="22">
        <f t="shared" si="20"/>
        <v>6.3776296369182335</v>
      </c>
      <c r="D111" s="22">
        <f t="shared" si="20"/>
        <v>6.0334839465209331</v>
      </c>
      <c r="E111" s="22">
        <f t="shared" si="20"/>
        <v>5.7233848096348101</v>
      </c>
      <c r="F111" s="22">
        <f t="shared" si="20"/>
        <v>5.8314394597202126</v>
      </c>
      <c r="G111" s="22">
        <f t="shared" si="20"/>
        <v>5.9383232439704052</v>
      </c>
      <c r="H111" s="22">
        <f t="shared" si="20"/>
        <v>5.4352805343511452</v>
      </c>
      <c r="I111" s="22">
        <f t="shared" si="20"/>
        <v>5.8727548209366391</v>
      </c>
      <c r="J111" s="22">
        <f t="shared" si="20"/>
        <v>6.1250061722533475</v>
      </c>
      <c r="K111" s="22">
        <f t="shared" si="20"/>
        <v>5.9584965267865639</v>
      </c>
      <c r="L111" s="22">
        <f t="shared" si="20"/>
        <v>5.9011834941255135</v>
      </c>
      <c r="M111" s="22">
        <f t="shared" si="20"/>
        <v>0</v>
      </c>
      <c r="N111" s="22">
        <f t="shared" si="20"/>
        <v>0</v>
      </c>
      <c r="O111" s="22"/>
      <c r="P111" s="22"/>
      <c r="Q111" s="179"/>
      <c r="R111" s="15">
        <f>SUM(R108:R110)</f>
        <v>58.10330697533022</v>
      </c>
      <c r="S111" s="15">
        <f>SUM(S108:S110)</f>
        <v>65.428261185104191</v>
      </c>
      <c r="T111" s="15">
        <f>SUM(T108:T110)</f>
        <v>70.389823028809289</v>
      </c>
      <c r="U111" s="165"/>
      <c r="V111" s="165"/>
    </row>
    <row r="112" spans="1:22" x14ac:dyDescent="0.3">
      <c r="A112" s="173"/>
      <c r="B112" s="165" t="s">
        <v>164</v>
      </c>
      <c r="C112" s="22">
        <f t="shared" si="20"/>
        <v>10.057142857142857</v>
      </c>
      <c r="D112" s="22">
        <f t="shared" si="20"/>
        <v>19.057631578947369</v>
      </c>
      <c r="E112" s="22">
        <f t="shared" si="20"/>
        <v>32.46153846153846</v>
      </c>
      <c r="F112" s="22">
        <f t="shared" si="20"/>
        <v>8.625</v>
      </c>
      <c r="G112" s="22">
        <f t="shared" si="20"/>
        <v>48.714285714285715</v>
      </c>
      <c r="H112" s="22">
        <f t="shared" si="20"/>
        <v>22</v>
      </c>
      <c r="I112" s="22">
        <f t="shared" si="20"/>
        <v>14.900638297872341</v>
      </c>
      <c r="J112" s="22">
        <f t="shared" si="20"/>
        <v>7.0395833333333329</v>
      </c>
      <c r="K112" s="22">
        <f t="shared" si="20"/>
        <v>16.112244897959183</v>
      </c>
      <c r="L112" s="22">
        <f t="shared" si="20"/>
        <v>18.04</v>
      </c>
      <c r="M112" s="22">
        <f t="shared" si="20"/>
        <v>0</v>
      </c>
      <c r="N112" s="22">
        <f t="shared" si="20"/>
        <v>0</v>
      </c>
      <c r="O112" s="22"/>
      <c r="P112" s="22"/>
      <c r="Q112" s="179"/>
      <c r="R112" s="15"/>
      <c r="S112" s="15"/>
      <c r="T112" s="15"/>
      <c r="U112" s="165"/>
      <c r="V112" s="165"/>
    </row>
    <row r="113" spans="1:22" x14ac:dyDescent="0.3">
      <c r="A113" s="173"/>
      <c r="B113" s="165"/>
      <c r="C113" s="22"/>
      <c r="D113" s="22"/>
      <c r="E113" s="22"/>
      <c r="F113" s="22"/>
      <c r="G113" s="165"/>
      <c r="H113" s="165"/>
      <c r="I113" s="165"/>
      <c r="J113" s="181"/>
      <c r="K113" s="181"/>
      <c r="L113" s="181"/>
      <c r="M113" s="181"/>
      <c r="N113" s="181"/>
      <c r="O113" s="181"/>
      <c r="P113" s="181"/>
      <c r="Q113" s="179" t="s">
        <v>177</v>
      </c>
      <c r="R113" s="15">
        <f>R111*12</f>
        <v>697.23968370396267</v>
      </c>
      <c r="S113" s="15">
        <f>S111*12</f>
        <v>785.13913422125029</v>
      </c>
      <c r="T113" s="15">
        <f>T111*12</f>
        <v>844.67787634571141</v>
      </c>
      <c r="U113" s="165"/>
      <c r="V113" s="165"/>
    </row>
    <row r="114" spans="1:22" x14ac:dyDescent="0.3">
      <c r="A114" s="173" t="s">
        <v>178</v>
      </c>
      <c r="B114" s="186"/>
      <c r="C114" s="22"/>
      <c r="D114" s="22"/>
      <c r="E114" s="22"/>
      <c r="F114" s="22"/>
      <c r="G114" s="165"/>
      <c r="H114" s="165"/>
      <c r="I114" s="165"/>
      <c r="J114" s="181"/>
      <c r="K114" s="181"/>
      <c r="L114" s="181"/>
      <c r="M114" s="181"/>
      <c r="N114" s="181"/>
      <c r="O114" s="181"/>
      <c r="P114" s="181"/>
      <c r="Q114" s="179" t="s">
        <v>179</v>
      </c>
      <c r="R114" s="165">
        <f>R102/R111</f>
        <v>10.756702716858534</v>
      </c>
      <c r="S114" s="165">
        <f>S104/S111</f>
        <v>21.829844995562457</v>
      </c>
      <c r="T114" s="165">
        <f>T104/T111</f>
        <v>8.8791244686635835</v>
      </c>
      <c r="U114" s="165"/>
      <c r="V114" s="165"/>
    </row>
    <row r="115" spans="1:22" ht="14.4" thickBot="1" x14ac:dyDescent="0.35">
      <c r="A115" s="173"/>
      <c r="B115" s="165" t="s">
        <v>159</v>
      </c>
      <c r="C115" s="22">
        <f>[4]FY2015!C92/C103</f>
        <v>47.275122911381338</v>
      </c>
      <c r="D115" s="22">
        <f>[4]FY2015!D92/D103</f>
        <v>45.919741289198619</v>
      </c>
      <c r="E115" s="22">
        <f>[4]FY2015!E92/E103</f>
        <v>48.668270585166511</v>
      </c>
      <c r="F115" s="22">
        <f>[4]FY2015!F92/F103</f>
        <v>46.376359207990198</v>
      </c>
      <c r="G115" s="22">
        <f>[4]FY2015!G92/G103</f>
        <v>48.437703437390383</v>
      </c>
      <c r="H115" s="22">
        <f>[4]FY2015!H92/H103</f>
        <v>47.074854036994829</v>
      </c>
      <c r="I115" s="22">
        <f>[4]FY2015!I92/I103</f>
        <v>46.202979150309694</v>
      </c>
      <c r="J115" s="22">
        <f>[4]FY2015!J92/J103</f>
        <v>41.683788760531577</v>
      </c>
      <c r="K115" s="22">
        <f>[4]FY2015!K92/K103</f>
        <v>41.568051210346937</v>
      </c>
      <c r="L115" s="22">
        <f>[4]FY2015!L92/L103</f>
        <v>42.175829909972911</v>
      </c>
      <c r="M115" s="22">
        <f>[4]FY2015!M92/M103</f>
        <v>42.486411630358411</v>
      </c>
      <c r="N115" s="22">
        <f>[4]FY2015!N92/N103</f>
        <v>43.107196171408503</v>
      </c>
      <c r="O115" s="165"/>
      <c r="P115" s="165"/>
      <c r="Q115" s="187" t="s">
        <v>180</v>
      </c>
      <c r="R115" s="188">
        <f>R114/12</f>
        <v>0.89639189307154454</v>
      </c>
      <c r="S115" s="188">
        <f>S114/12</f>
        <v>1.8191537496302048</v>
      </c>
      <c r="T115" s="188">
        <f>T114/12</f>
        <v>0.73992703905529866</v>
      </c>
      <c r="U115" s="165"/>
      <c r="V115" s="165"/>
    </row>
    <row r="116" spans="1:22" x14ac:dyDescent="0.3">
      <c r="A116" s="173"/>
      <c r="B116" s="165" t="s">
        <v>160</v>
      </c>
      <c r="C116" s="22">
        <f>[4]FY2015!C94/C104</f>
        <v>61.449087114138187</v>
      </c>
      <c r="D116" s="22">
        <f>[4]FY2015!D94/D104</f>
        <v>62.060443240853317</v>
      </c>
      <c r="E116" s="22">
        <f>[4]FY2015!E94/E104</f>
        <v>63.098256586229816</v>
      </c>
      <c r="F116" s="22">
        <f>[4]FY2015!F94/F104</f>
        <v>63.472564273049649</v>
      </c>
      <c r="G116" s="22">
        <f>[4]FY2015!G94/G104</f>
        <v>63.845289540958092</v>
      </c>
      <c r="H116" s="22">
        <f>[4]FY2015!H94/H104</f>
        <v>64.198797905525851</v>
      </c>
      <c r="I116" s="22">
        <f>[4]FY2015!I94/I104</f>
        <v>64.629705159705168</v>
      </c>
      <c r="J116" s="22">
        <f>[4]FY2015!J94/J104</f>
        <v>67.630198904905583</v>
      </c>
      <c r="K116" s="22">
        <f>[4]FY2015!K94/K104</f>
        <v>65.146327125869405</v>
      </c>
      <c r="L116" s="22">
        <f>[4]FY2015!L94/L104</f>
        <v>64.616716434792451</v>
      </c>
      <c r="M116" s="22">
        <f>[4]FY2015!M94/M104</f>
        <v>65.884624658780709</v>
      </c>
      <c r="N116" s="22">
        <f>[4]FY2015!N94/N104</f>
        <v>63.762945541728513</v>
      </c>
      <c r="O116" s="165"/>
      <c r="P116" s="165"/>
      <c r="Q116" s="179" t="s">
        <v>155</v>
      </c>
      <c r="R116" s="165"/>
      <c r="S116" s="165"/>
      <c r="T116" s="165"/>
      <c r="U116" s="165"/>
      <c r="V116" s="165"/>
    </row>
    <row r="117" spans="1:22" x14ac:dyDescent="0.3">
      <c r="A117" s="173"/>
      <c r="B117" s="165" t="s">
        <v>19</v>
      </c>
      <c r="C117" s="22">
        <f>[4]FY2015!C96/C105</f>
        <v>56.577804782052539</v>
      </c>
      <c r="D117" s="22">
        <f>[4]FY2015!D96/D105</f>
        <v>56.190521128135067</v>
      </c>
      <c r="E117" s="22">
        <f>[4]FY2015!E96/E105</f>
        <v>57.261210178710172</v>
      </c>
      <c r="F117" s="22">
        <f>[4]FY2015!F96/F105</f>
        <v>56.679647853352613</v>
      </c>
      <c r="G117" s="22">
        <f>[4]FY2015!G96/G105</f>
        <v>57.190842702027467</v>
      </c>
      <c r="H117" s="22">
        <f>[4]FY2015!H96/H105</f>
        <v>57.059455152671752</v>
      </c>
      <c r="I117" s="22">
        <f>[4]FY2015!I96/I105</f>
        <v>56.003568918020321</v>
      </c>
      <c r="J117" s="22">
        <f>[4]FY2015!J96/J105</f>
        <v>57.66193144050898</v>
      </c>
      <c r="K117" s="22">
        <f>[4]FY2015!K96/K105</f>
        <v>58.234739746883626</v>
      </c>
      <c r="L117" s="22">
        <f>[4]FY2015!L96/L105</f>
        <v>58.051568440156643</v>
      </c>
      <c r="M117" s="22">
        <f>[4]FY2015!M96/M105</f>
        <v>58.858281175232072</v>
      </c>
      <c r="N117" s="22">
        <f>[4]FY2015!N96/N105</f>
        <v>59.09259170116492</v>
      </c>
      <c r="O117" s="165"/>
      <c r="P117" s="165"/>
      <c r="Q117" s="179" t="s">
        <v>155</v>
      </c>
      <c r="R117" s="165"/>
      <c r="S117" s="165"/>
      <c r="T117" s="165"/>
      <c r="U117" s="165"/>
      <c r="V117" s="165"/>
    </row>
    <row r="118" spans="1:22" x14ac:dyDescent="0.3">
      <c r="A118" s="173"/>
      <c r="B118" s="165" t="s">
        <v>164</v>
      </c>
      <c r="C118" s="22">
        <f>[4]FY2015!C98/C106</f>
        <v>37.845142857142861</v>
      </c>
      <c r="D118" s="22">
        <f>[4]FY2015!D98/D106</f>
        <v>41.581315789473685</v>
      </c>
      <c r="E118" s="22">
        <f>[4]FY2015!E98/E106</f>
        <v>49.46769230769231</v>
      </c>
      <c r="F118" s="22">
        <f>[4]FY2015!F98/F106</f>
        <v>56.04025</v>
      </c>
      <c r="G118" s="22">
        <f>[4]FY2015!G98/G106</f>
        <v>50.713809523809523</v>
      </c>
      <c r="H118" s="22">
        <f>[4]FY2015!H98/H106</f>
        <v>49.743695652173912</v>
      </c>
      <c r="I118" s="22">
        <f>[4]FY2015!I98/I106</f>
        <v>52.321276595744692</v>
      </c>
      <c r="J118" s="22">
        <f>[4]FY2015!J98/J106</f>
        <v>67.847083333333345</v>
      </c>
      <c r="K118" s="22">
        <f>[4]FY2015!K98/K106</f>
        <v>54.387551020408161</v>
      </c>
      <c r="L118" s="22">
        <f>[4]FY2015!L98/L106</f>
        <v>55.695799999999998</v>
      </c>
      <c r="M118" s="22">
        <f>[4]FY2015!M98/M106</f>
        <v>54.72795918367347</v>
      </c>
      <c r="N118" s="22">
        <f>[4]FY2015!N98/N106</f>
        <v>67.36</v>
      </c>
      <c r="O118" s="165"/>
      <c r="P118" s="165"/>
      <c r="Q118" s="179"/>
      <c r="R118" s="165"/>
      <c r="S118" s="165"/>
      <c r="T118" s="165"/>
      <c r="U118" s="165"/>
      <c r="V118" s="165"/>
    </row>
    <row r="119" spans="1:22" x14ac:dyDescent="0.3">
      <c r="A119" s="173"/>
      <c r="B119" s="165"/>
      <c r="C119" s="22"/>
      <c r="D119" s="22"/>
      <c r="E119" s="22"/>
      <c r="F119" s="22"/>
      <c r="G119" s="165"/>
      <c r="H119" s="165"/>
      <c r="I119" s="165"/>
      <c r="J119" s="181"/>
      <c r="K119" s="181"/>
      <c r="L119" s="181"/>
      <c r="M119" s="181"/>
      <c r="N119" s="181"/>
      <c r="O119" s="181"/>
      <c r="P119" s="181"/>
      <c r="Q119" s="165" t="s">
        <v>181</v>
      </c>
      <c r="R119" s="165">
        <f>R113*R115-R104</f>
        <v>0</v>
      </c>
      <c r="S119" s="165">
        <f>S113*S115-S104</f>
        <v>0</v>
      </c>
      <c r="T119" s="165"/>
      <c r="U119" s="165"/>
      <c r="V119" s="165"/>
    </row>
    <row r="120" spans="1:22" x14ac:dyDescent="0.3">
      <c r="A120" s="173" t="s">
        <v>182</v>
      </c>
      <c r="B120" s="186"/>
      <c r="C120" s="22"/>
      <c r="D120" s="22"/>
      <c r="E120" s="22"/>
      <c r="F120" s="22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59"/>
      <c r="R120" s="12"/>
      <c r="S120" s="13"/>
      <c r="T120" s="14"/>
      <c r="U120" s="167"/>
      <c r="V120" s="167"/>
    </row>
    <row r="121" spans="1:22" x14ac:dyDescent="0.3">
      <c r="A121" s="173"/>
      <c r="B121" s="165" t="s">
        <v>159</v>
      </c>
      <c r="C121" s="23">
        <f t="shared" ref="C121:N124" si="21">C115-C109</f>
        <v>43.117863703962911</v>
      </c>
      <c r="D121" s="23">
        <f t="shared" si="21"/>
        <v>42.551923344947745</v>
      </c>
      <c r="E121" s="23">
        <f t="shared" si="21"/>
        <v>45.396910703417099</v>
      </c>
      <c r="F121" s="23">
        <f t="shared" si="21"/>
        <v>42.918722971789045</v>
      </c>
      <c r="G121" s="23">
        <f t="shared" si="21"/>
        <v>45.520847071203079</v>
      </c>
      <c r="H121" s="23">
        <f t="shared" si="21"/>
        <v>43.70518190584729</v>
      </c>
      <c r="I121" s="23">
        <f t="shared" si="21"/>
        <v>41.223087324435141</v>
      </c>
      <c r="J121" s="23">
        <f t="shared" si="21"/>
        <v>38.431443585512035</v>
      </c>
      <c r="K121" s="23">
        <f t="shared" si="21"/>
        <v>38.698229485274837</v>
      </c>
      <c r="L121" s="23">
        <f t="shared" si="21"/>
        <v>39.166510794510977</v>
      </c>
      <c r="M121" s="23">
        <f t="shared" si="21"/>
        <v>42.486411630358411</v>
      </c>
      <c r="N121" s="23">
        <f t="shared" si="21"/>
        <v>43.107196171408503</v>
      </c>
      <c r="O121" s="165"/>
      <c r="P121" s="165"/>
      <c r="Q121" s="159"/>
      <c r="R121" s="12"/>
      <c r="S121" s="13"/>
      <c r="T121" s="14"/>
      <c r="U121" s="167"/>
      <c r="V121" s="167"/>
    </row>
    <row r="122" spans="1:22" x14ac:dyDescent="0.3">
      <c r="A122" s="173"/>
      <c r="B122" s="165" t="s">
        <v>160</v>
      </c>
      <c r="C122" s="23">
        <f t="shared" si="21"/>
        <v>12.825619026694483</v>
      </c>
      <c r="D122" s="23">
        <f t="shared" si="21"/>
        <v>13.358438156294902</v>
      </c>
      <c r="E122" s="23">
        <f t="shared" si="21"/>
        <v>13.325436130174907</v>
      </c>
      <c r="F122" s="23">
        <f t="shared" si="21"/>
        <v>14.903131648936174</v>
      </c>
      <c r="G122" s="23">
        <f t="shared" si="21"/>
        <v>15.207698121596088</v>
      </c>
      <c r="H122" s="23">
        <f t="shared" si="21"/>
        <v>15.577720588235302</v>
      </c>
      <c r="I122" s="23">
        <f t="shared" si="21"/>
        <v>9.6838742461469778</v>
      </c>
      <c r="J122" s="23">
        <f t="shared" si="21"/>
        <v>9.3953559056877936</v>
      </c>
      <c r="K122" s="23">
        <f t="shared" si="21"/>
        <v>3.9784799192281568</v>
      </c>
      <c r="L122" s="23">
        <f t="shared" si="21"/>
        <v>19.594277796629349</v>
      </c>
      <c r="M122" s="23">
        <f t="shared" si="21"/>
        <v>65.884624658780709</v>
      </c>
      <c r="N122" s="23">
        <f t="shared" si="21"/>
        <v>63.762945541728513</v>
      </c>
      <c r="O122" s="165"/>
      <c r="P122" s="166"/>
      <c r="Q122" s="159"/>
      <c r="R122" s="12"/>
      <c r="S122" s="13"/>
      <c r="T122" s="14"/>
      <c r="U122" s="167"/>
      <c r="V122" s="167"/>
    </row>
    <row r="123" spans="1:22" x14ac:dyDescent="0.3">
      <c r="A123" s="173"/>
      <c r="B123" s="165" t="s">
        <v>19</v>
      </c>
      <c r="C123" s="23">
        <f t="shared" si="21"/>
        <v>50.200175145134303</v>
      </c>
      <c r="D123" s="23">
        <f t="shared" si="21"/>
        <v>50.157037181614136</v>
      </c>
      <c r="E123" s="23">
        <f t="shared" si="21"/>
        <v>51.537825369075364</v>
      </c>
      <c r="F123" s="23">
        <f t="shared" si="21"/>
        <v>50.848208393632397</v>
      </c>
      <c r="G123" s="23">
        <f t="shared" si="21"/>
        <v>51.252519458057066</v>
      </c>
      <c r="H123" s="23">
        <f t="shared" si="21"/>
        <v>51.624174618320609</v>
      </c>
      <c r="I123" s="23">
        <f t="shared" si="21"/>
        <v>50.130814097083679</v>
      </c>
      <c r="J123" s="23">
        <f t="shared" si="21"/>
        <v>51.536925268255629</v>
      </c>
      <c r="K123" s="23">
        <f t="shared" si="21"/>
        <v>52.276243220097065</v>
      </c>
      <c r="L123" s="23">
        <f t="shared" si="21"/>
        <v>52.150384946031132</v>
      </c>
      <c r="M123" s="23">
        <f t="shared" si="21"/>
        <v>58.858281175232072</v>
      </c>
      <c r="N123" s="23">
        <f t="shared" si="21"/>
        <v>59.09259170116492</v>
      </c>
      <c r="O123" s="165"/>
      <c r="P123" s="166"/>
      <c r="Q123" s="159"/>
      <c r="R123" s="12"/>
      <c r="S123" s="13"/>
      <c r="T123" s="14"/>
      <c r="U123" s="167"/>
      <c r="V123" s="167"/>
    </row>
    <row r="124" spans="1:22" ht="14.4" thickBot="1" x14ac:dyDescent="0.35">
      <c r="A124" s="165"/>
      <c r="B124" s="165" t="s">
        <v>164</v>
      </c>
      <c r="C124" s="24">
        <f>C118-C112</f>
        <v>27.788000000000004</v>
      </c>
      <c r="D124" s="24">
        <f t="shared" si="21"/>
        <v>22.523684210526316</v>
      </c>
      <c r="E124" s="24">
        <f t="shared" si="21"/>
        <v>17.00615384615385</v>
      </c>
      <c r="F124" s="24">
        <f t="shared" si="21"/>
        <v>47.41525</v>
      </c>
      <c r="G124" s="24">
        <f t="shared" si="21"/>
        <v>1.9995238095238079</v>
      </c>
      <c r="H124" s="24">
        <f t="shared" si="21"/>
        <v>27.743695652173912</v>
      </c>
      <c r="I124" s="24">
        <f t="shared" si="21"/>
        <v>37.420638297872351</v>
      </c>
      <c r="J124" s="24">
        <f t="shared" si="21"/>
        <v>60.807500000000012</v>
      </c>
      <c r="K124" s="24">
        <f t="shared" si="21"/>
        <v>38.275306122448981</v>
      </c>
      <c r="L124" s="24">
        <f t="shared" si="21"/>
        <v>37.655799999999999</v>
      </c>
      <c r="M124" s="24">
        <f t="shared" si="21"/>
        <v>54.72795918367347</v>
      </c>
      <c r="N124" s="24">
        <f t="shared" si="21"/>
        <v>67.36</v>
      </c>
      <c r="O124" s="165"/>
      <c r="P124" s="166"/>
      <c r="Q124" s="159"/>
      <c r="R124" s="12"/>
      <c r="S124" s="13"/>
      <c r="T124" s="14"/>
      <c r="U124" s="167"/>
      <c r="V124" s="167"/>
    </row>
    <row r="125" spans="1:22" x14ac:dyDescent="0.3">
      <c r="A125" s="164" t="s">
        <v>183</v>
      </c>
      <c r="B125" s="163" t="s">
        <v>159</v>
      </c>
      <c r="C125" s="25">
        <f t="shared" ref="C125:N128" si="22">C121/C115</f>
        <v>0.91206243471410242</v>
      </c>
      <c r="D125" s="25">
        <f t="shared" si="22"/>
        <v>0.92665860369202335</v>
      </c>
      <c r="E125" s="25">
        <f t="shared" si="22"/>
        <v>0.93278249170525318</v>
      </c>
      <c r="F125" s="25">
        <f t="shared" si="22"/>
        <v>0.92544399139453282</v>
      </c>
      <c r="G125" s="25">
        <f t="shared" si="22"/>
        <v>0.9397812827778349</v>
      </c>
      <c r="H125" s="25">
        <f t="shared" si="22"/>
        <v>0.92841885120877043</v>
      </c>
      <c r="I125" s="25">
        <f t="shared" si="22"/>
        <v>0.89221708388816801</v>
      </c>
      <c r="J125" s="25">
        <f t="shared" si="22"/>
        <v>0.92197577831267019</v>
      </c>
      <c r="K125" s="25">
        <f t="shared" si="22"/>
        <v>0.93096087881171208</v>
      </c>
      <c r="L125" s="25">
        <f t="shared" si="22"/>
        <v>0.92864825370631654</v>
      </c>
      <c r="M125" s="25">
        <f t="shared" si="22"/>
        <v>1</v>
      </c>
      <c r="N125" s="25">
        <f t="shared" si="22"/>
        <v>1</v>
      </c>
      <c r="O125" s="165"/>
      <c r="P125" s="166"/>
      <c r="Q125" s="159"/>
      <c r="R125" s="12"/>
      <c r="S125" s="13"/>
      <c r="T125" s="14"/>
      <c r="U125" s="167"/>
      <c r="V125" s="167"/>
    </row>
    <row r="126" spans="1:22" x14ac:dyDescent="0.3">
      <c r="A126" s="165"/>
      <c r="B126" s="165" t="s">
        <v>160</v>
      </c>
      <c r="C126" s="25">
        <f t="shared" si="22"/>
        <v>0.20871943960488176</v>
      </c>
      <c r="D126" s="25">
        <f t="shared" si="22"/>
        <v>0.2152488357914478</v>
      </c>
      <c r="E126" s="25">
        <f t="shared" si="22"/>
        <v>0.21118548833380874</v>
      </c>
      <c r="F126" s="25">
        <f t="shared" si="22"/>
        <v>0.2347964324369359</v>
      </c>
      <c r="G126" s="25">
        <f t="shared" si="22"/>
        <v>0.23819608667981734</v>
      </c>
      <c r="H126" s="25">
        <f t="shared" si="22"/>
        <v>0.24264816626565627</v>
      </c>
      <c r="I126" s="25">
        <f t="shared" si="22"/>
        <v>0.14983627454616033</v>
      </c>
      <c r="J126" s="25">
        <f t="shared" si="22"/>
        <v>0.13892249406065693</v>
      </c>
      <c r="K126" s="25">
        <f t="shared" si="22"/>
        <v>6.106990362697385E-2</v>
      </c>
      <c r="L126" s="25">
        <f t="shared" si="22"/>
        <v>0.30323852522594197</v>
      </c>
      <c r="M126" s="25">
        <f t="shared" si="22"/>
        <v>1</v>
      </c>
      <c r="N126" s="25">
        <f t="shared" si="22"/>
        <v>1</v>
      </c>
      <c r="O126" s="165"/>
      <c r="P126" s="166"/>
      <c r="Q126" s="159"/>
      <c r="R126" s="12"/>
      <c r="S126" s="13"/>
      <c r="T126" s="14"/>
      <c r="U126" s="167"/>
      <c r="V126" s="167"/>
    </row>
    <row r="127" spans="1:22" x14ac:dyDescent="0.3">
      <c r="A127" s="165"/>
      <c r="B127" s="165" t="s">
        <v>19</v>
      </c>
      <c r="C127" s="25">
        <f t="shared" si="22"/>
        <v>0.88727682769796445</v>
      </c>
      <c r="D127" s="25">
        <f t="shared" si="22"/>
        <v>0.89262452411212978</v>
      </c>
      <c r="E127" s="25">
        <f t="shared" si="22"/>
        <v>0.90004778467356295</v>
      </c>
      <c r="F127" s="25">
        <f t="shared" si="22"/>
        <v>0.89711581351373404</v>
      </c>
      <c r="G127" s="25">
        <f t="shared" si="22"/>
        <v>0.89616653709913108</v>
      </c>
      <c r="H127" s="25">
        <f t="shared" si="22"/>
        <v>0.90474356055787464</v>
      </c>
      <c r="I127" s="25">
        <f t="shared" si="22"/>
        <v>0.89513606124757239</v>
      </c>
      <c r="J127" s="25">
        <f t="shared" si="22"/>
        <v>0.89377729779009141</v>
      </c>
      <c r="K127" s="25">
        <f t="shared" si="22"/>
        <v>0.89768140885174263</v>
      </c>
      <c r="L127" s="25">
        <f t="shared" si="22"/>
        <v>0.89834583883450392</v>
      </c>
      <c r="M127" s="25">
        <f t="shared" si="22"/>
        <v>1</v>
      </c>
      <c r="N127" s="25">
        <f t="shared" si="22"/>
        <v>1</v>
      </c>
      <c r="O127" s="165"/>
      <c r="P127" s="166"/>
      <c r="Q127" s="159"/>
      <c r="R127" s="12"/>
      <c r="S127" s="13"/>
      <c r="T127" s="14"/>
      <c r="U127" s="167"/>
      <c r="V127" s="167"/>
    </row>
    <row r="128" spans="1:22" ht="14.4" thickBot="1" x14ac:dyDescent="0.35">
      <c r="A128" s="188"/>
      <c r="B128" s="188" t="s">
        <v>164</v>
      </c>
      <c r="C128" s="26">
        <f t="shared" si="22"/>
        <v>0.73425538661311518</v>
      </c>
      <c r="D128" s="26">
        <f t="shared" si="22"/>
        <v>0.54167800568322055</v>
      </c>
      <c r="E128" s="26">
        <f t="shared" si="22"/>
        <v>0.34378304410026755</v>
      </c>
      <c r="F128" s="26">
        <f t="shared" si="22"/>
        <v>0.84609276368324549</v>
      </c>
      <c r="G128" s="26">
        <f t="shared" si="22"/>
        <v>3.9427600259157335E-2</v>
      </c>
      <c r="H128" s="26">
        <f t="shared" si="22"/>
        <v>0.55773290038938728</v>
      </c>
      <c r="I128" s="26">
        <f t="shared" si="22"/>
        <v>0.71520881623358146</v>
      </c>
      <c r="J128" s="26">
        <f t="shared" si="22"/>
        <v>0.89624339046753421</v>
      </c>
      <c r="K128" s="26">
        <f t="shared" si="22"/>
        <v>0.70375123358811864</v>
      </c>
      <c r="L128" s="26">
        <f t="shared" si="22"/>
        <v>0.67609765906944508</v>
      </c>
      <c r="M128" s="26">
        <f t="shared" si="22"/>
        <v>1</v>
      </c>
      <c r="N128" s="26">
        <f t="shared" si="22"/>
        <v>1</v>
      </c>
      <c r="O128" s="165"/>
      <c r="P128" s="166"/>
      <c r="Q128" s="159"/>
      <c r="R128" s="12"/>
      <c r="S128" s="13"/>
      <c r="T128" s="14"/>
      <c r="U128" s="167"/>
      <c r="V128" s="167"/>
    </row>
    <row r="129" spans="1:26" ht="15.6" x14ac:dyDescent="0.3">
      <c r="A129" s="189"/>
      <c r="B129" s="190"/>
      <c r="C129" s="165"/>
      <c r="D129" s="165"/>
      <c r="E129" s="165"/>
      <c r="F129" s="165"/>
      <c r="G129" s="25"/>
      <c r="H129" s="165"/>
      <c r="I129" s="165"/>
      <c r="J129" s="165"/>
      <c r="K129" s="165"/>
      <c r="L129" s="165"/>
      <c r="M129" s="165"/>
      <c r="N129" s="165"/>
      <c r="O129" s="166"/>
      <c r="P129" s="159"/>
      <c r="Q129" s="12"/>
      <c r="R129" s="13"/>
      <c r="S129" s="14"/>
      <c r="T129" s="167"/>
      <c r="U129" s="167"/>
      <c r="V129" s="168"/>
    </row>
    <row r="130" spans="1:26" ht="15.6" x14ac:dyDescent="0.3">
      <c r="A130" s="189"/>
      <c r="B130" s="190"/>
      <c r="C130" s="165"/>
      <c r="D130" s="165"/>
      <c r="E130" s="165"/>
      <c r="F130" s="165"/>
      <c r="G130" s="25"/>
      <c r="H130" s="165"/>
      <c r="I130" s="165"/>
      <c r="J130" s="165"/>
      <c r="K130" s="165"/>
      <c r="L130" s="165"/>
      <c r="M130" s="165"/>
      <c r="N130" s="165"/>
      <c r="O130" s="166"/>
      <c r="P130" s="159"/>
      <c r="Q130" s="12"/>
      <c r="R130" s="13"/>
      <c r="S130" s="14"/>
      <c r="T130" s="167"/>
      <c r="U130" s="167"/>
      <c r="V130" s="168"/>
    </row>
    <row r="131" spans="1:26" ht="15.6" x14ac:dyDescent="0.3">
      <c r="A131" s="189"/>
      <c r="B131" s="190"/>
      <c r="C131" s="165"/>
      <c r="D131" s="165"/>
      <c r="E131" s="165"/>
      <c r="F131" s="165"/>
      <c r="G131" s="25"/>
      <c r="H131" s="165"/>
      <c r="I131" s="165"/>
      <c r="J131" s="165"/>
      <c r="K131" s="165"/>
      <c r="L131" s="165"/>
      <c r="M131" s="165"/>
      <c r="N131" s="165"/>
      <c r="O131" s="166"/>
      <c r="P131" s="159"/>
      <c r="Q131" s="12"/>
      <c r="R131" s="13"/>
      <c r="S131" s="14"/>
      <c r="T131" s="167"/>
      <c r="U131" s="167"/>
      <c r="V131" s="168"/>
    </row>
    <row r="132" spans="1:26" ht="15.6" x14ac:dyDescent="0.3">
      <c r="A132" s="189"/>
      <c r="B132" s="190"/>
      <c r="C132" s="165"/>
      <c r="D132" s="165"/>
      <c r="E132" s="165"/>
      <c r="F132" s="165"/>
      <c r="G132" s="25"/>
      <c r="H132" s="165"/>
      <c r="I132" s="165"/>
      <c r="J132" s="165"/>
      <c r="K132" s="165"/>
      <c r="L132" s="165"/>
      <c r="M132" s="165"/>
      <c r="N132" s="165"/>
      <c r="O132" s="166"/>
      <c r="P132" s="159"/>
      <c r="Q132" s="12"/>
      <c r="R132" s="13"/>
      <c r="S132" s="14"/>
      <c r="T132" s="167"/>
      <c r="U132" s="167"/>
      <c r="V132" s="168"/>
    </row>
    <row r="133" spans="1:26" ht="15.6" x14ac:dyDescent="0.3">
      <c r="A133" s="189"/>
      <c r="B133" s="190"/>
      <c r="C133" s="165"/>
      <c r="D133" s="165"/>
      <c r="E133" s="165"/>
      <c r="F133" s="165"/>
      <c r="G133" s="25"/>
      <c r="H133" s="165"/>
      <c r="I133" s="165"/>
      <c r="J133" s="165"/>
      <c r="K133" s="165"/>
      <c r="L133" s="165"/>
      <c r="M133" s="165"/>
      <c r="N133" s="165"/>
      <c r="O133" s="166"/>
      <c r="P133" s="159"/>
      <c r="Q133" s="12"/>
      <c r="R133" s="13"/>
      <c r="S133" s="14"/>
      <c r="T133" s="167"/>
      <c r="U133" s="167"/>
      <c r="V133" s="168"/>
    </row>
    <row r="134" spans="1:26" ht="15.6" x14ac:dyDescent="0.3">
      <c r="A134" s="189"/>
      <c r="B134" s="190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6"/>
      <c r="P134" s="159"/>
      <c r="Q134" s="12"/>
      <c r="R134" s="13"/>
      <c r="S134" s="14"/>
      <c r="T134" s="167"/>
      <c r="U134" s="167"/>
      <c r="V134" s="168"/>
    </row>
    <row r="135" spans="1:26" ht="14.4" thickBot="1" x14ac:dyDescent="0.35">
      <c r="A135" s="191" t="s">
        <v>21</v>
      </c>
      <c r="B135" s="192" t="s">
        <v>184</v>
      </c>
      <c r="C135" s="193"/>
      <c r="D135" s="193"/>
      <c r="E135" s="193"/>
      <c r="F135" s="193"/>
      <c r="G135" s="193"/>
      <c r="H135" s="193"/>
      <c r="I135" s="193"/>
      <c r="J135" s="193"/>
      <c r="K135" s="193"/>
      <c r="L135" s="193"/>
      <c r="M135" s="193"/>
      <c r="N135" s="193"/>
      <c r="O135" s="143"/>
      <c r="P135" s="144"/>
      <c r="Q135" s="27"/>
      <c r="R135" s="28"/>
      <c r="S135" s="29"/>
      <c r="T135" s="136"/>
      <c r="U135" s="137"/>
      <c r="V135" s="138"/>
    </row>
    <row r="136" spans="1:26" x14ac:dyDescent="0.3">
      <c r="A136" s="194">
        <v>401112</v>
      </c>
      <c r="B136" s="195" t="s">
        <v>185</v>
      </c>
      <c r="C136" s="196">
        <f>'[2]FY 2018'!C307</f>
        <v>8938.2800000000007</v>
      </c>
      <c r="D136" s="196">
        <f>'[2]FY 2018'!D307</f>
        <v>2337.52</v>
      </c>
      <c r="E136" s="196">
        <f>'[2]FY 2018'!E307</f>
        <v>3351.99</v>
      </c>
      <c r="F136" s="196">
        <f>'[2]FY 2018'!F307</f>
        <v>3633.36</v>
      </c>
      <c r="G136" s="196">
        <f>'[2]FY 2018'!G307</f>
        <v>-1132.18</v>
      </c>
      <c r="H136" s="196">
        <f>'[2]FY 2018'!H307</f>
        <v>1415.99</v>
      </c>
      <c r="I136" s="196">
        <f>'[2]FY 2018'!I307</f>
        <v>1408.18</v>
      </c>
      <c r="J136" s="196">
        <f>'[2]FY 2018'!J307</f>
        <v>5340.14</v>
      </c>
      <c r="K136" s="196">
        <f>'[2]FY 2018'!K307</f>
        <v>-1180.22</v>
      </c>
      <c r="L136" s="196">
        <f>'[2]FY 2018'!L307</f>
        <v>1651.94</v>
      </c>
      <c r="M136" s="196">
        <f>'[2]FY 2018'!M307</f>
        <v>0</v>
      </c>
      <c r="N136" s="196">
        <f>'[2]FY 2018'!N307</f>
        <v>0</v>
      </c>
      <c r="O136" s="143">
        <f t="shared" ref="O136:O192" si="23">SUM(C136:N136)</f>
        <v>25765</v>
      </c>
      <c r="P136" s="144"/>
      <c r="Q136" s="1">
        <v>0.28299999999999997</v>
      </c>
      <c r="R136" s="2">
        <f>44.88%+0.0001</f>
        <v>0.44890000000000002</v>
      </c>
      <c r="S136" s="3">
        <v>0.2681</v>
      </c>
      <c r="T136" s="197">
        <f t="shared" ref="T136:T192" si="24">O136*Q136</f>
        <v>7291.494999999999</v>
      </c>
      <c r="U136" s="146">
        <f t="shared" ref="U136:U192" si="25">O136*R136</f>
        <v>11565.908500000001</v>
      </c>
      <c r="V136" s="147">
        <f t="shared" ref="V136:V192" si="26">O136*S136</f>
        <v>6907.5965000000006</v>
      </c>
      <c r="X136" s="198">
        <f t="shared" ref="X136:X192" si="27">M136*Q136</f>
        <v>0</v>
      </c>
      <c r="Y136" s="199">
        <f t="shared" ref="Y136:Y192" si="28">M136*R136</f>
        <v>0</v>
      </c>
      <c r="Z136" s="200">
        <f t="shared" ref="Z136:Z192" si="29">M136*S136</f>
        <v>0</v>
      </c>
    </row>
    <row r="137" spans="1:26" x14ac:dyDescent="0.3">
      <c r="A137" s="194">
        <v>401113</v>
      </c>
      <c r="B137" s="195" t="s">
        <v>186</v>
      </c>
      <c r="C137" s="196">
        <f>'[2]FY 2018'!C308</f>
        <v>600</v>
      </c>
      <c r="D137" s="196">
        <f>'[2]FY 2018'!D308</f>
        <v>606.4</v>
      </c>
      <c r="E137" s="196">
        <f>'[2]FY 2018'!E308</f>
        <v>606.4</v>
      </c>
      <c r="F137" s="196">
        <f>'[2]FY 2018'!F308</f>
        <v>606.4</v>
      </c>
      <c r="G137" s="196">
        <f>'[2]FY 2018'!G308</f>
        <v>606.4</v>
      </c>
      <c r="H137" s="196">
        <f>'[2]FY 2018'!H308</f>
        <v>606.4</v>
      </c>
      <c r="I137" s="196">
        <f>'[2]FY 2018'!I308</f>
        <v>606.4</v>
      </c>
      <c r="J137" s="196">
        <f>'[2]FY 2018'!J308</f>
        <v>587.45000000000005</v>
      </c>
      <c r="K137" s="196">
        <f>'[2]FY 2018'!K308</f>
        <v>587.45000000000005</v>
      </c>
      <c r="L137" s="196">
        <f>'[2]FY 2018'!L308</f>
        <v>587.45000000000005</v>
      </c>
      <c r="M137" s="196">
        <f>'[2]FY 2018'!M308</f>
        <v>0</v>
      </c>
      <c r="N137" s="196">
        <f>'[2]FY 2018'!N308</f>
        <v>0</v>
      </c>
      <c r="O137" s="143">
        <f t="shared" si="23"/>
        <v>6000.75</v>
      </c>
      <c r="P137" s="144"/>
      <c r="Q137" s="1">
        <v>0.28299999999999997</v>
      </c>
      <c r="R137" s="2">
        <f>44.88%+0.0001</f>
        <v>0.44890000000000002</v>
      </c>
      <c r="S137" s="3">
        <v>0.2681</v>
      </c>
      <c r="T137" s="197">
        <f t="shared" si="24"/>
        <v>1698.2122499999998</v>
      </c>
      <c r="U137" s="146">
        <f t="shared" si="25"/>
        <v>2693.7366750000001</v>
      </c>
      <c r="V137" s="147">
        <f t="shared" si="26"/>
        <v>1608.8010750000001</v>
      </c>
      <c r="X137" s="145">
        <f t="shared" si="27"/>
        <v>0</v>
      </c>
      <c r="Y137" s="146">
        <f t="shared" si="28"/>
        <v>0</v>
      </c>
      <c r="Z137" s="147">
        <f t="shared" si="29"/>
        <v>0</v>
      </c>
    </row>
    <row r="138" spans="1:26" x14ac:dyDescent="0.3">
      <c r="A138" s="194">
        <v>401116</v>
      </c>
      <c r="B138" s="195" t="s">
        <v>187</v>
      </c>
      <c r="C138" s="196">
        <f>'[2]FY 2018'!C309</f>
        <v>109.91</v>
      </c>
      <c r="D138" s="196">
        <f>'[2]FY 2018'!D309</f>
        <v>2047.31</v>
      </c>
      <c r="E138" s="196">
        <f>'[2]FY 2018'!E309</f>
        <v>1918.97</v>
      </c>
      <c r="F138" s="196">
        <f>'[2]FY 2018'!F309</f>
        <v>703.64</v>
      </c>
      <c r="G138" s="196">
        <f>'[2]FY 2018'!G309</f>
        <v>1566.73</v>
      </c>
      <c r="H138" s="196">
        <f>'[2]FY 2018'!H309</f>
        <v>4062.27</v>
      </c>
      <c r="I138" s="196">
        <f>'[2]FY 2018'!I309</f>
        <v>584.17999999999995</v>
      </c>
      <c r="J138" s="196">
        <f>'[2]FY 2018'!J309</f>
        <v>1423.66</v>
      </c>
      <c r="K138" s="196">
        <f>'[2]FY 2018'!K309</f>
        <v>496.42</v>
      </c>
      <c r="L138" s="196">
        <f>'[2]FY 2018'!L309</f>
        <v>286.5</v>
      </c>
      <c r="M138" s="196">
        <f>'[2]FY 2018'!M309</f>
        <v>0</v>
      </c>
      <c r="N138" s="196">
        <f>'[2]FY 2018'!N309</f>
        <v>0</v>
      </c>
      <c r="O138" s="143">
        <f t="shared" si="23"/>
        <v>13199.59</v>
      </c>
      <c r="P138" s="144"/>
      <c r="Q138" s="1">
        <v>0.24360000000000001</v>
      </c>
      <c r="R138" s="2">
        <v>0.23119999999999999</v>
      </c>
      <c r="S138" s="3">
        <v>0.5252</v>
      </c>
      <c r="T138" s="197">
        <f t="shared" si="24"/>
        <v>3215.4201240000002</v>
      </c>
      <c r="U138" s="146">
        <f t="shared" si="25"/>
        <v>3051.7452079999998</v>
      </c>
      <c r="V138" s="147">
        <f t="shared" si="26"/>
        <v>6932.4246679999997</v>
      </c>
      <c r="X138" s="145">
        <f t="shared" si="27"/>
        <v>0</v>
      </c>
      <c r="Y138" s="146">
        <f t="shared" si="28"/>
        <v>0</v>
      </c>
      <c r="Z138" s="147">
        <f t="shared" si="29"/>
        <v>0</v>
      </c>
    </row>
    <row r="139" spans="1:26" x14ac:dyDescent="0.3">
      <c r="A139" s="194">
        <v>401119</v>
      </c>
      <c r="B139" s="195" t="s">
        <v>188</v>
      </c>
      <c r="C139" s="196">
        <f>'[2]FY 2018'!C310</f>
        <v>1529.3600000000001</v>
      </c>
      <c r="D139" s="196">
        <f>'[2]FY 2018'!D310</f>
        <v>1530.5</v>
      </c>
      <c r="E139" s="196">
        <f>'[2]FY 2018'!E310</f>
        <v>1318.18</v>
      </c>
      <c r="F139" s="196">
        <f>'[2]FY 2018'!F310</f>
        <v>1498.32</v>
      </c>
      <c r="G139" s="196">
        <f>'[2]FY 2018'!G310</f>
        <v>1435.02</v>
      </c>
      <c r="H139" s="196">
        <f>'[2]FY 2018'!H310</f>
        <v>1125.5999999999999</v>
      </c>
      <c r="I139" s="196">
        <f>'[2]FY 2018'!I310</f>
        <v>1504.07</v>
      </c>
      <c r="J139" s="196">
        <f>'[2]FY 2018'!J310</f>
        <v>995.6</v>
      </c>
      <c r="K139" s="196">
        <f>'[2]FY 2018'!K310</f>
        <v>1132.73</v>
      </c>
      <c r="L139" s="196">
        <f>'[2]FY 2018'!L310</f>
        <v>1108.5</v>
      </c>
      <c r="M139" s="196">
        <f>'[2]FY 2018'!M310</f>
        <v>0</v>
      </c>
      <c r="N139" s="196">
        <f>'[2]FY 2018'!N310</f>
        <v>0</v>
      </c>
      <c r="O139" s="143">
        <f t="shared" si="23"/>
        <v>13177.88</v>
      </c>
      <c r="P139" s="144"/>
      <c r="Q139" s="1">
        <v>0.28299999999999997</v>
      </c>
      <c r="R139" s="2">
        <f>44.88%+0.0001</f>
        <v>0.44890000000000002</v>
      </c>
      <c r="S139" s="3">
        <v>0.2681</v>
      </c>
      <c r="T139" s="197">
        <f t="shared" si="24"/>
        <v>3729.3400399999996</v>
      </c>
      <c r="U139" s="146">
        <f t="shared" si="25"/>
        <v>5915.5503319999998</v>
      </c>
      <c r="V139" s="147">
        <f t="shared" si="26"/>
        <v>3532.9896279999998</v>
      </c>
      <c r="X139" s="145">
        <f t="shared" si="27"/>
        <v>0</v>
      </c>
      <c r="Y139" s="146">
        <f t="shared" si="28"/>
        <v>0</v>
      </c>
      <c r="Z139" s="147">
        <f t="shared" si="29"/>
        <v>0</v>
      </c>
    </row>
    <row r="140" spans="1:26" x14ac:dyDescent="0.3">
      <c r="A140" s="194">
        <v>401121</v>
      </c>
      <c r="B140" s="195" t="s">
        <v>189</v>
      </c>
      <c r="C140" s="196">
        <f>'[2]FY 2018'!C311</f>
        <v>4666.67</v>
      </c>
      <c r="D140" s="196">
        <f>'[2]FY 2018'!D311</f>
        <v>1723.46</v>
      </c>
      <c r="E140" s="196">
        <f>'[2]FY 2018'!E311</f>
        <v>12291.35</v>
      </c>
      <c r="F140" s="196">
        <f>'[2]FY 2018'!F311</f>
        <v>6257.59</v>
      </c>
      <c r="G140" s="196">
        <f>'[2]FY 2018'!G311</f>
        <v>7804.66</v>
      </c>
      <c r="H140" s="196">
        <f>'[2]FY 2018'!H311</f>
        <v>10566.84</v>
      </c>
      <c r="I140" s="196">
        <f>'[2]FY 2018'!I311</f>
        <v>3229.07</v>
      </c>
      <c r="J140" s="196">
        <f>'[2]FY 2018'!J311</f>
        <v>16550.09</v>
      </c>
      <c r="K140" s="196">
        <f>'[2]FY 2018'!K311</f>
        <v>4676.41</v>
      </c>
      <c r="L140" s="196">
        <f>'[2]FY 2018'!L311</f>
        <v>5958.17</v>
      </c>
      <c r="M140" s="196">
        <f>'[2]FY 2018'!M311</f>
        <v>0</v>
      </c>
      <c r="N140" s="196">
        <f>'[2]FY 2018'!N311</f>
        <v>0</v>
      </c>
      <c r="O140" s="143">
        <f t="shared" si="23"/>
        <v>73724.31</v>
      </c>
      <c r="P140" s="144"/>
      <c r="Q140" s="1">
        <v>0.23519999999999999</v>
      </c>
      <c r="R140" s="2">
        <v>0.38640000000000002</v>
      </c>
      <c r="S140" s="3">
        <v>0.37840000000000001</v>
      </c>
      <c r="T140" s="197">
        <f t="shared" si="24"/>
        <v>17339.957711999999</v>
      </c>
      <c r="U140" s="146">
        <f t="shared" si="25"/>
        <v>28487.073383999999</v>
      </c>
      <c r="V140" s="147">
        <f t="shared" si="26"/>
        <v>27897.278903999999</v>
      </c>
      <c r="X140" s="145">
        <f t="shared" si="27"/>
        <v>0</v>
      </c>
      <c r="Y140" s="146">
        <f t="shared" si="28"/>
        <v>0</v>
      </c>
      <c r="Z140" s="147">
        <f t="shared" si="29"/>
        <v>0</v>
      </c>
    </row>
    <row r="141" spans="1:26" x14ac:dyDescent="0.3">
      <c r="A141" s="194">
        <v>401122</v>
      </c>
      <c r="B141" s="195" t="s">
        <v>190</v>
      </c>
      <c r="C141" s="196">
        <f>'[2]FY 2018'!C312</f>
        <v>0</v>
      </c>
      <c r="D141" s="196">
        <f>'[2]FY 2018'!D312</f>
        <v>0</v>
      </c>
      <c r="E141" s="196">
        <f>'[2]FY 2018'!E312</f>
        <v>0</v>
      </c>
      <c r="F141" s="196">
        <f>'[2]FY 2018'!F312</f>
        <v>0</v>
      </c>
      <c r="G141" s="196">
        <f>'[2]FY 2018'!G312</f>
        <v>0</v>
      </c>
      <c r="H141" s="196">
        <f>'[2]FY 2018'!H312</f>
        <v>0</v>
      </c>
      <c r="I141" s="196">
        <f>'[2]FY 2018'!I312</f>
        <v>0</v>
      </c>
      <c r="J141" s="196">
        <f>'[2]FY 2018'!J312</f>
        <v>0</v>
      </c>
      <c r="K141" s="196">
        <f>'[2]FY 2018'!K312</f>
        <v>0</v>
      </c>
      <c r="L141" s="196">
        <f>'[2]FY 2018'!L312</f>
        <v>0</v>
      </c>
      <c r="M141" s="196">
        <f>'[2]FY 2018'!M312</f>
        <v>0</v>
      </c>
      <c r="N141" s="196">
        <f>'[2]FY 2018'!N312</f>
        <v>0</v>
      </c>
      <c r="O141" s="143">
        <f t="shared" si="23"/>
        <v>0</v>
      </c>
      <c r="P141" s="144"/>
      <c r="Q141" s="1">
        <v>0.23519999999999999</v>
      </c>
      <c r="R141" s="2">
        <v>0.38640000000000002</v>
      </c>
      <c r="S141" s="3">
        <v>0.37840000000000001</v>
      </c>
      <c r="T141" s="197">
        <f t="shared" si="24"/>
        <v>0</v>
      </c>
      <c r="U141" s="146">
        <f t="shared" si="25"/>
        <v>0</v>
      </c>
      <c r="V141" s="147">
        <f t="shared" si="26"/>
        <v>0</v>
      </c>
      <c r="X141" s="145">
        <f t="shared" si="27"/>
        <v>0</v>
      </c>
      <c r="Y141" s="146">
        <f t="shared" si="28"/>
        <v>0</v>
      </c>
      <c r="Z141" s="147">
        <f t="shared" si="29"/>
        <v>0</v>
      </c>
    </row>
    <row r="142" spans="1:26" x14ac:dyDescent="0.3">
      <c r="A142" s="194">
        <v>401123</v>
      </c>
      <c r="B142" s="195" t="s">
        <v>191</v>
      </c>
      <c r="C142" s="196">
        <f>'[2]FY 2018'!C313</f>
        <v>0</v>
      </c>
      <c r="D142" s="196">
        <f>'[2]FY 2018'!D313</f>
        <v>0</v>
      </c>
      <c r="E142" s="196">
        <f>'[2]FY 2018'!E313</f>
        <v>0</v>
      </c>
      <c r="F142" s="196">
        <f>'[2]FY 2018'!F313</f>
        <v>0</v>
      </c>
      <c r="G142" s="196">
        <f>'[2]FY 2018'!G313</f>
        <v>0</v>
      </c>
      <c r="H142" s="196">
        <f>'[2]FY 2018'!H313</f>
        <v>0</v>
      </c>
      <c r="I142" s="196">
        <f>'[2]FY 2018'!I313</f>
        <v>0</v>
      </c>
      <c r="J142" s="196">
        <f>'[2]FY 2018'!J313</f>
        <v>0</v>
      </c>
      <c r="K142" s="196">
        <f>'[2]FY 2018'!K313</f>
        <v>0</v>
      </c>
      <c r="L142" s="196">
        <f>'[2]FY 2018'!L313</f>
        <v>0</v>
      </c>
      <c r="M142" s="196">
        <f>'[2]FY 2018'!M313</f>
        <v>0</v>
      </c>
      <c r="N142" s="196">
        <f>'[2]FY 2018'!N313</f>
        <v>0</v>
      </c>
      <c r="O142" s="143">
        <f t="shared" si="23"/>
        <v>0</v>
      </c>
      <c r="P142" s="144"/>
      <c r="Q142" s="1">
        <v>0.23519999999999999</v>
      </c>
      <c r="R142" s="2">
        <v>0.38640000000000002</v>
      </c>
      <c r="S142" s="3">
        <v>0.37840000000000001</v>
      </c>
      <c r="T142" s="197">
        <f t="shared" si="24"/>
        <v>0</v>
      </c>
      <c r="U142" s="146">
        <f t="shared" si="25"/>
        <v>0</v>
      </c>
      <c r="V142" s="147">
        <f t="shared" si="26"/>
        <v>0</v>
      </c>
      <c r="X142" s="145">
        <f t="shared" si="27"/>
        <v>0</v>
      </c>
      <c r="Y142" s="146">
        <f t="shared" si="28"/>
        <v>0</v>
      </c>
      <c r="Z142" s="147">
        <f t="shared" si="29"/>
        <v>0</v>
      </c>
    </row>
    <row r="143" spans="1:26" x14ac:dyDescent="0.3">
      <c r="A143" s="194">
        <v>401124</v>
      </c>
      <c r="B143" s="195" t="s">
        <v>192</v>
      </c>
      <c r="C143" s="196">
        <f>'[2]FY 2018'!C314</f>
        <v>0</v>
      </c>
      <c r="D143" s="196">
        <f>'[2]FY 2018'!D314</f>
        <v>604.65</v>
      </c>
      <c r="E143" s="196">
        <f>'[2]FY 2018'!E314</f>
        <v>919.9</v>
      </c>
      <c r="F143" s="196">
        <f>'[2]FY 2018'!F314</f>
        <v>0</v>
      </c>
      <c r="G143" s="196">
        <f>'[2]FY 2018'!G314</f>
        <v>240</v>
      </c>
      <c r="H143" s="196">
        <f>'[2]FY 2018'!H314</f>
        <v>271.44</v>
      </c>
      <c r="I143" s="196">
        <f>'[2]FY 2018'!I314</f>
        <v>0</v>
      </c>
      <c r="J143" s="196">
        <f>'[2]FY 2018'!J314</f>
        <v>0</v>
      </c>
      <c r="K143" s="196">
        <f>'[2]FY 2018'!K314</f>
        <v>7.28</v>
      </c>
      <c r="L143" s="196">
        <f>'[2]FY 2018'!L314</f>
        <v>1733.99</v>
      </c>
      <c r="M143" s="196">
        <f>'[2]FY 2018'!M314</f>
        <v>0</v>
      </c>
      <c r="N143" s="196">
        <f>'[2]FY 2018'!N314</f>
        <v>0</v>
      </c>
      <c r="O143" s="143">
        <f t="shared" si="23"/>
        <v>3777.26</v>
      </c>
      <c r="P143" s="144"/>
      <c r="Q143" s="1">
        <v>0.21190000000000001</v>
      </c>
      <c r="R143" s="2">
        <v>0.31459999999999999</v>
      </c>
      <c r="S143" s="3">
        <v>0.47349999999999998</v>
      </c>
      <c r="T143" s="197">
        <f t="shared" si="24"/>
        <v>800.4013940000001</v>
      </c>
      <c r="U143" s="146">
        <f t="shared" si="25"/>
        <v>1188.325996</v>
      </c>
      <c r="V143" s="147">
        <f t="shared" si="26"/>
        <v>1788.53261</v>
      </c>
      <c r="X143" s="145">
        <f t="shared" si="27"/>
        <v>0</v>
      </c>
      <c r="Y143" s="146">
        <f t="shared" si="28"/>
        <v>0</v>
      </c>
      <c r="Z143" s="147">
        <f t="shared" si="29"/>
        <v>0</v>
      </c>
    </row>
    <row r="144" spans="1:26" x14ac:dyDescent="0.3">
      <c r="A144" s="194">
        <v>401125</v>
      </c>
      <c r="B144" s="195" t="s">
        <v>193</v>
      </c>
      <c r="C144" s="196">
        <f>'[2]FY 2018'!C315</f>
        <v>0</v>
      </c>
      <c r="D144" s="196">
        <f>'[2]FY 2018'!D315</f>
        <v>0</v>
      </c>
      <c r="E144" s="196">
        <f>'[2]FY 2018'!E315</f>
        <v>0</v>
      </c>
      <c r="F144" s="196">
        <f>'[2]FY 2018'!F315</f>
        <v>0</v>
      </c>
      <c r="G144" s="196">
        <f>'[2]FY 2018'!G315</f>
        <v>0</v>
      </c>
      <c r="H144" s="196">
        <f>'[2]FY 2018'!H315</f>
        <v>0</v>
      </c>
      <c r="I144" s="196">
        <f>'[2]FY 2018'!I315</f>
        <v>0</v>
      </c>
      <c r="J144" s="196">
        <f>'[2]FY 2018'!J315</f>
        <v>0</v>
      </c>
      <c r="K144" s="196">
        <f>'[2]FY 2018'!K315</f>
        <v>0</v>
      </c>
      <c r="L144" s="196">
        <f>'[2]FY 2018'!L315</f>
        <v>0</v>
      </c>
      <c r="M144" s="196">
        <f>'[2]FY 2018'!M315</f>
        <v>0</v>
      </c>
      <c r="N144" s="196">
        <f>'[2]FY 2018'!N315</f>
        <v>0</v>
      </c>
      <c r="O144" s="143">
        <f t="shared" si="23"/>
        <v>0</v>
      </c>
      <c r="P144" s="144"/>
      <c r="Q144" s="1">
        <v>0.21190000000000001</v>
      </c>
      <c r="R144" s="2">
        <v>0.31459999999999999</v>
      </c>
      <c r="S144" s="3">
        <v>0.47349999999999998</v>
      </c>
      <c r="T144" s="197">
        <f t="shared" si="24"/>
        <v>0</v>
      </c>
      <c r="U144" s="146">
        <f t="shared" si="25"/>
        <v>0</v>
      </c>
      <c r="V144" s="147">
        <f t="shared" si="26"/>
        <v>0</v>
      </c>
      <c r="X144" s="145">
        <f t="shared" si="27"/>
        <v>0</v>
      </c>
      <c r="Y144" s="146">
        <f t="shared" si="28"/>
        <v>0</v>
      </c>
      <c r="Z144" s="147">
        <f t="shared" si="29"/>
        <v>0</v>
      </c>
    </row>
    <row r="145" spans="1:26" x14ac:dyDescent="0.3">
      <c r="A145" s="194">
        <v>401126</v>
      </c>
      <c r="B145" s="195" t="s">
        <v>194</v>
      </c>
      <c r="C145" s="196">
        <f>'[2]FY 2018'!C316</f>
        <v>64372.5</v>
      </c>
      <c r="D145" s="196">
        <f>'[2]FY 2018'!D316</f>
        <v>72137.13</v>
      </c>
      <c r="E145" s="196">
        <f>'[2]FY 2018'!E316</f>
        <v>65731.23</v>
      </c>
      <c r="F145" s="196">
        <f>'[2]FY 2018'!F316</f>
        <v>72123.009999999995</v>
      </c>
      <c r="G145" s="196">
        <f>'[2]FY 2018'!G316</f>
        <v>72382.02</v>
      </c>
      <c r="H145" s="196">
        <f>'[2]FY 2018'!H316</f>
        <v>69454.2</v>
      </c>
      <c r="I145" s="196">
        <f>'[2]FY 2018'!I316</f>
        <v>69586.78</v>
      </c>
      <c r="J145" s="196">
        <f>'[2]FY 2018'!J316</f>
        <v>79787.850000000006</v>
      </c>
      <c r="K145" s="196">
        <f>'[2]FY 2018'!K316</f>
        <v>75247.8</v>
      </c>
      <c r="L145" s="196">
        <f>'[2]FY 2018'!L316</f>
        <v>73949.87</v>
      </c>
      <c r="M145" s="196">
        <f>'[2]FY 2018'!M316</f>
        <v>0</v>
      </c>
      <c r="N145" s="196">
        <f>'[2]FY 2018'!N316</f>
        <v>0</v>
      </c>
      <c r="O145" s="143">
        <f t="shared" si="23"/>
        <v>714772.39</v>
      </c>
      <c r="P145" s="144"/>
      <c r="Q145" s="1">
        <v>0.28520000000000001</v>
      </c>
      <c r="R145" s="2">
        <v>0.71479999999999999</v>
      </c>
      <c r="S145" s="3">
        <v>0</v>
      </c>
      <c r="T145" s="197">
        <f t="shared" si="24"/>
        <v>203853.085628</v>
      </c>
      <c r="U145" s="146">
        <f t="shared" si="25"/>
        <v>510919.30437199998</v>
      </c>
      <c r="V145" s="147">
        <f t="shared" si="26"/>
        <v>0</v>
      </c>
      <c r="X145" s="145">
        <f t="shared" si="27"/>
        <v>0</v>
      </c>
      <c r="Y145" s="146">
        <f t="shared" si="28"/>
        <v>0</v>
      </c>
      <c r="Z145" s="147">
        <f t="shared" si="29"/>
        <v>0</v>
      </c>
    </row>
    <row r="146" spans="1:26" x14ac:dyDescent="0.3">
      <c r="A146" s="194">
        <v>401212</v>
      </c>
      <c r="B146" s="195" t="s">
        <v>80</v>
      </c>
      <c r="C146" s="196">
        <f>'[2]FY 2018'!C317</f>
        <v>0</v>
      </c>
      <c r="D146" s="196">
        <f>'[2]FY 2018'!D317</f>
        <v>0</v>
      </c>
      <c r="E146" s="196">
        <f>'[2]FY 2018'!E317</f>
        <v>0</v>
      </c>
      <c r="F146" s="196">
        <f>'[2]FY 2018'!F317</f>
        <v>0</v>
      </c>
      <c r="G146" s="196">
        <f>'[2]FY 2018'!G317</f>
        <v>0</v>
      </c>
      <c r="H146" s="196">
        <f>'[2]FY 2018'!H317</f>
        <v>0</v>
      </c>
      <c r="I146" s="196">
        <f>'[2]FY 2018'!I317</f>
        <v>0</v>
      </c>
      <c r="J146" s="196">
        <f>'[2]FY 2018'!J317</f>
        <v>0</v>
      </c>
      <c r="K146" s="196">
        <f>'[2]FY 2018'!K317</f>
        <v>0</v>
      </c>
      <c r="L146" s="196">
        <f>'[2]FY 2018'!L317</f>
        <v>0</v>
      </c>
      <c r="M146" s="196">
        <f>'[2]FY 2018'!M317</f>
        <v>0</v>
      </c>
      <c r="N146" s="196">
        <f>'[2]FY 2018'!N317</f>
        <v>0</v>
      </c>
      <c r="O146" s="143">
        <f t="shared" si="23"/>
        <v>0</v>
      </c>
      <c r="P146" s="144"/>
      <c r="Q146" s="1">
        <v>1</v>
      </c>
      <c r="R146" s="2">
        <v>0</v>
      </c>
      <c r="S146" s="3">
        <v>0</v>
      </c>
      <c r="T146" s="197">
        <f t="shared" si="24"/>
        <v>0</v>
      </c>
      <c r="U146" s="146">
        <f t="shared" si="25"/>
        <v>0</v>
      </c>
      <c r="V146" s="147">
        <f t="shared" si="26"/>
        <v>0</v>
      </c>
      <c r="X146" s="145">
        <f t="shared" si="27"/>
        <v>0</v>
      </c>
      <c r="Y146" s="146">
        <f t="shared" si="28"/>
        <v>0</v>
      </c>
      <c r="Z146" s="147">
        <f t="shared" si="29"/>
        <v>0</v>
      </c>
    </row>
    <row r="147" spans="1:26" x14ac:dyDescent="0.3">
      <c r="A147" s="194">
        <v>401213</v>
      </c>
      <c r="B147" s="201" t="s">
        <v>195</v>
      </c>
      <c r="C147" s="196">
        <f>'[2]FY 2018'!C318</f>
        <v>0</v>
      </c>
      <c r="D147" s="196">
        <f>'[2]FY 2018'!D318</f>
        <v>0</v>
      </c>
      <c r="E147" s="196">
        <f>'[2]FY 2018'!E318</f>
        <v>0</v>
      </c>
      <c r="F147" s="196">
        <f>'[2]FY 2018'!F318</f>
        <v>0</v>
      </c>
      <c r="G147" s="196">
        <f>'[2]FY 2018'!G318</f>
        <v>0</v>
      </c>
      <c r="H147" s="196">
        <f>'[2]FY 2018'!H318</f>
        <v>0</v>
      </c>
      <c r="I147" s="196">
        <f>'[2]FY 2018'!I318</f>
        <v>0</v>
      </c>
      <c r="J147" s="196">
        <f>'[2]FY 2018'!J318</f>
        <v>0</v>
      </c>
      <c r="K147" s="196">
        <f>'[2]FY 2018'!K318</f>
        <v>0</v>
      </c>
      <c r="L147" s="196">
        <f>'[2]FY 2018'!L318</f>
        <v>0</v>
      </c>
      <c r="M147" s="196">
        <f>'[2]FY 2018'!M318</f>
        <v>0</v>
      </c>
      <c r="N147" s="196">
        <f>'[2]FY 2018'!N318</f>
        <v>0</v>
      </c>
      <c r="O147" s="143">
        <f t="shared" si="23"/>
        <v>0</v>
      </c>
      <c r="P147" s="144"/>
      <c r="Q147" s="1">
        <v>1</v>
      </c>
      <c r="R147" s="2">
        <v>0</v>
      </c>
      <c r="S147" s="3">
        <v>0</v>
      </c>
      <c r="T147" s="197">
        <f t="shared" si="24"/>
        <v>0</v>
      </c>
      <c r="U147" s="146">
        <f t="shared" si="25"/>
        <v>0</v>
      </c>
      <c r="V147" s="147">
        <f t="shared" si="26"/>
        <v>0</v>
      </c>
      <c r="X147" s="145">
        <f t="shared" si="27"/>
        <v>0</v>
      </c>
      <c r="Y147" s="146">
        <f t="shared" si="28"/>
        <v>0</v>
      </c>
      <c r="Z147" s="147">
        <f t="shared" si="29"/>
        <v>0</v>
      </c>
    </row>
    <row r="148" spans="1:26" x14ac:dyDescent="0.3">
      <c r="A148" s="194">
        <v>401214</v>
      </c>
      <c r="B148" s="202" t="s">
        <v>78</v>
      </c>
      <c r="C148" s="196">
        <f>'[2]FY 2018'!C319</f>
        <v>850</v>
      </c>
      <c r="D148" s="196">
        <f>'[2]FY 2018'!D319</f>
        <v>0</v>
      </c>
      <c r="E148" s="196">
        <f>'[2]FY 2018'!E319</f>
        <v>0</v>
      </c>
      <c r="F148" s="196">
        <f>'[2]FY 2018'!F319</f>
        <v>0</v>
      </c>
      <c r="G148" s="196">
        <f>'[2]FY 2018'!G319</f>
        <v>900</v>
      </c>
      <c r="H148" s="196">
        <f>'[2]FY 2018'!H319</f>
        <v>0</v>
      </c>
      <c r="I148" s="196">
        <f>'[2]FY 2018'!I319</f>
        <v>900</v>
      </c>
      <c r="J148" s="196">
        <f>'[2]FY 2018'!J319</f>
        <v>0</v>
      </c>
      <c r="K148" s="196">
        <f>'[2]FY 2018'!K319</f>
        <v>0</v>
      </c>
      <c r="L148" s="196">
        <f>'[2]FY 2018'!L319</f>
        <v>0</v>
      </c>
      <c r="M148" s="196">
        <f>'[2]FY 2018'!M319</f>
        <v>0</v>
      </c>
      <c r="N148" s="196">
        <f>'[2]FY 2018'!N319</f>
        <v>0</v>
      </c>
      <c r="O148" s="143">
        <f t="shared" si="23"/>
        <v>2650</v>
      </c>
      <c r="P148" s="144"/>
      <c r="Q148" s="1">
        <v>1</v>
      </c>
      <c r="R148" s="2">
        <v>0</v>
      </c>
      <c r="S148" s="3">
        <v>0</v>
      </c>
      <c r="T148" s="197">
        <f t="shared" si="24"/>
        <v>2650</v>
      </c>
      <c r="U148" s="146">
        <f t="shared" si="25"/>
        <v>0</v>
      </c>
      <c r="V148" s="147">
        <f t="shared" si="26"/>
        <v>0</v>
      </c>
      <c r="X148" s="145">
        <f t="shared" si="27"/>
        <v>0</v>
      </c>
      <c r="Y148" s="146">
        <f t="shared" si="28"/>
        <v>0</v>
      </c>
      <c r="Z148" s="147">
        <f t="shared" si="29"/>
        <v>0</v>
      </c>
    </row>
    <row r="149" spans="1:26" x14ac:dyDescent="0.3">
      <c r="A149" s="194">
        <v>401230</v>
      </c>
      <c r="B149" s="202" t="s">
        <v>196</v>
      </c>
      <c r="C149" s="196">
        <f>'[2]FY 2018'!C320</f>
        <v>12517.57</v>
      </c>
      <c r="D149" s="196">
        <f>'[2]FY 2018'!D320</f>
        <v>10084.25</v>
      </c>
      <c r="E149" s="196">
        <f>'[2]FY 2018'!E320</f>
        <v>9546.18</v>
      </c>
      <c r="F149" s="196">
        <f>'[2]FY 2018'!F320</f>
        <v>9770.66</v>
      </c>
      <c r="G149" s="196">
        <f>'[2]FY 2018'!G320</f>
        <v>9314.1200000000008</v>
      </c>
      <c r="H149" s="196">
        <f>'[2]FY 2018'!H320</f>
        <v>12495.57</v>
      </c>
      <c r="I149" s="196">
        <f>'[2]FY 2018'!I320</f>
        <v>7723.83</v>
      </c>
      <c r="J149" s="196">
        <f>'[2]FY 2018'!J320</f>
        <v>9050.49</v>
      </c>
      <c r="K149" s="196">
        <f>'[2]FY 2018'!K320</f>
        <v>10277.39</v>
      </c>
      <c r="L149" s="196">
        <f>'[2]FY 2018'!L320</f>
        <v>9552.06</v>
      </c>
      <c r="M149" s="196">
        <f>'[2]FY 2018'!M320</f>
        <v>0</v>
      </c>
      <c r="N149" s="196">
        <f>'[2]FY 2018'!N320</f>
        <v>0</v>
      </c>
      <c r="O149" s="143">
        <f>SUM(C149:N149)</f>
        <v>100332.12000000001</v>
      </c>
      <c r="P149" s="144"/>
      <c r="Q149" s="1">
        <v>1</v>
      </c>
      <c r="R149" s="2">
        <v>0</v>
      </c>
      <c r="S149" s="3">
        <v>0</v>
      </c>
      <c r="T149" s="197">
        <f t="shared" si="24"/>
        <v>100332.12000000001</v>
      </c>
      <c r="U149" s="146">
        <f t="shared" si="25"/>
        <v>0</v>
      </c>
      <c r="V149" s="147">
        <f t="shared" si="26"/>
        <v>0</v>
      </c>
      <c r="X149" s="145">
        <f t="shared" si="27"/>
        <v>0</v>
      </c>
      <c r="Y149" s="146">
        <f t="shared" si="28"/>
        <v>0</v>
      </c>
      <c r="Z149" s="147">
        <f t="shared" si="29"/>
        <v>0</v>
      </c>
    </row>
    <row r="150" spans="1:26" x14ac:dyDescent="0.3">
      <c r="A150" s="194">
        <v>401231</v>
      </c>
      <c r="B150" s="202" t="s">
        <v>197</v>
      </c>
      <c r="C150" s="196">
        <f>'[2]FY 2018'!C321</f>
        <v>0</v>
      </c>
      <c r="D150" s="196">
        <f>'[2]FY 2018'!D321</f>
        <v>2340.9</v>
      </c>
      <c r="E150" s="196">
        <f>'[2]FY 2018'!E321</f>
        <v>0</v>
      </c>
      <c r="F150" s="196">
        <f>'[2]FY 2018'!F321</f>
        <v>0</v>
      </c>
      <c r="G150" s="196">
        <f>'[2]FY 2018'!G321</f>
        <v>0</v>
      </c>
      <c r="H150" s="196">
        <f>'[2]FY 2018'!H321</f>
        <v>0</v>
      </c>
      <c r="I150" s="196">
        <f>'[2]FY 2018'!I321</f>
        <v>0</v>
      </c>
      <c r="J150" s="196">
        <f>'[2]FY 2018'!J321</f>
        <v>0</v>
      </c>
      <c r="K150" s="196">
        <f>'[2]FY 2018'!K321</f>
        <v>0</v>
      </c>
      <c r="L150" s="196">
        <f>'[2]FY 2018'!L321</f>
        <v>0</v>
      </c>
      <c r="M150" s="196">
        <f>'[2]FY 2018'!M321</f>
        <v>0</v>
      </c>
      <c r="N150" s="196">
        <f>'[2]FY 2018'!N321</f>
        <v>0</v>
      </c>
      <c r="O150" s="143">
        <f t="shared" si="23"/>
        <v>2340.9</v>
      </c>
      <c r="P150" s="144"/>
      <c r="Q150" s="1">
        <v>0.3039</v>
      </c>
      <c r="R150" s="2">
        <v>0.58220000000000005</v>
      </c>
      <c r="S150" s="3">
        <v>0.1139</v>
      </c>
      <c r="T150" s="197">
        <f t="shared" si="24"/>
        <v>711.39951000000008</v>
      </c>
      <c r="U150" s="146">
        <f t="shared" si="25"/>
        <v>1362.8719800000001</v>
      </c>
      <c r="V150" s="147">
        <f t="shared" si="26"/>
        <v>266.62851000000001</v>
      </c>
      <c r="X150" s="145">
        <f t="shared" si="27"/>
        <v>0</v>
      </c>
      <c r="Y150" s="146">
        <f t="shared" si="28"/>
        <v>0</v>
      </c>
      <c r="Z150" s="147">
        <f t="shared" si="29"/>
        <v>0</v>
      </c>
    </row>
    <row r="151" spans="1:26" x14ac:dyDescent="0.3">
      <c r="A151" s="194">
        <v>401232</v>
      </c>
      <c r="B151" s="195" t="s">
        <v>198</v>
      </c>
      <c r="C151" s="196">
        <f>'[2]FY 2018'!C322</f>
        <v>18532.57</v>
      </c>
      <c r="D151" s="196">
        <f>'[2]FY 2018'!D322</f>
        <v>5650.97</v>
      </c>
      <c r="E151" s="196">
        <f>'[2]FY 2018'!E322</f>
        <v>13824.34</v>
      </c>
      <c r="F151" s="196">
        <f>'[2]FY 2018'!F322</f>
        <v>7052.75</v>
      </c>
      <c r="G151" s="196">
        <f>'[2]FY 2018'!G322</f>
        <v>6478.46</v>
      </c>
      <c r="H151" s="196">
        <f>'[2]FY 2018'!H322</f>
        <v>4594.88</v>
      </c>
      <c r="I151" s="196">
        <f>'[2]FY 2018'!I322</f>
        <v>10816.78</v>
      </c>
      <c r="J151" s="196">
        <f>'[2]FY 2018'!J322</f>
        <v>15642.81</v>
      </c>
      <c r="K151" s="196">
        <f>'[2]FY 2018'!K322</f>
        <v>6392.11</v>
      </c>
      <c r="L151" s="196">
        <f>'[2]FY 2018'!L322</f>
        <v>8976.06</v>
      </c>
      <c r="M151" s="196">
        <f>'[2]FY 2018'!M322</f>
        <v>0</v>
      </c>
      <c r="N151" s="196">
        <f>'[2]FY 2018'!N322</f>
        <v>0</v>
      </c>
      <c r="O151" s="143">
        <f t="shared" si="23"/>
        <v>97961.73</v>
      </c>
      <c r="P151" s="144"/>
      <c r="Q151" s="1">
        <v>0.28039999999999998</v>
      </c>
      <c r="R151" s="2">
        <v>0.66259999999999997</v>
      </c>
      <c r="S151" s="3">
        <v>5.7000000000000002E-2</v>
      </c>
      <c r="T151" s="197">
        <f t="shared" si="24"/>
        <v>27468.469091999996</v>
      </c>
      <c r="U151" s="146">
        <f t="shared" si="25"/>
        <v>64909.442297999994</v>
      </c>
      <c r="V151" s="147">
        <f t="shared" si="26"/>
        <v>5583.8186100000003</v>
      </c>
      <c r="X151" s="145">
        <f t="shared" si="27"/>
        <v>0</v>
      </c>
      <c r="Y151" s="146">
        <f t="shared" si="28"/>
        <v>0</v>
      </c>
      <c r="Z151" s="147">
        <f t="shared" si="29"/>
        <v>0</v>
      </c>
    </row>
    <row r="152" spans="1:26" x14ac:dyDescent="0.3">
      <c r="A152" s="194">
        <v>401233</v>
      </c>
      <c r="B152" s="195" t="s">
        <v>199</v>
      </c>
      <c r="C152" s="196">
        <f>'[2]FY 2018'!C323</f>
        <v>-18.84</v>
      </c>
      <c r="D152" s="196">
        <f>'[2]FY 2018'!D323</f>
        <v>0</v>
      </c>
      <c r="E152" s="196">
        <f>'[2]FY 2018'!E323</f>
        <v>0</v>
      </c>
      <c r="F152" s="196">
        <f>'[2]FY 2018'!F323</f>
        <v>0</v>
      </c>
      <c r="G152" s="196">
        <f>'[2]FY 2018'!G323</f>
        <v>63.8</v>
      </c>
      <c r="H152" s="196">
        <f>'[2]FY 2018'!H323</f>
        <v>0</v>
      </c>
      <c r="I152" s="196">
        <f>'[2]FY 2018'!I323</f>
        <v>0</v>
      </c>
      <c r="J152" s="196">
        <f>'[2]FY 2018'!J323</f>
        <v>0</v>
      </c>
      <c r="K152" s="196">
        <f>'[2]FY 2018'!K323</f>
        <v>472.45</v>
      </c>
      <c r="L152" s="196">
        <f>'[2]FY 2018'!L323</f>
        <v>266</v>
      </c>
      <c r="M152" s="196">
        <f>'[2]FY 2018'!M323</f>
        <v>0</v>
      </c>
      <c r="N152" s="196">
        <f>'[2]FY 2018'!N323</f>
        <v>0</v>
      </c>
      <c r="O152" s="143">
        <f t="shared" si="23"/>
        <v>783.41</v>
      </c>
      <c r="P152" s="144"/>
      <c r="Q152" s="1">
        <v>0</v>
      </c>
      <c r="R152" s="2">
        <v>0</v>
      </c>
      <c r="S152" s="3">
        <v>1</v>
      </c>
      <c r="T152" s="197">
        <f t="shared" si="24"/>
        <v>0</v>
      </c>
      <c r="U152" s="146">
        <f t="shared" si="25"/>
        <v>0</v>
      </c>
      <c r="V152" s="147">
        <f t="shared" si="26"/>
        <v>783.41</v>
      </c>
      <c r="X152" s="145">
        <f t="shared" si="27"/>
        <v>0</v>
      </c>
      <c r="Y152" s="146">
        <f t="shared" si="28"/>
        <v>0</v>
      </c>
      <c r="Z152" s="147">
        <f t="shared" si="29"/>
        <v>0</v>
      </c>
    </row>
    <row r="153" spans="1:26" x14ac:dyDescent="0.3">
      <c r="A153" s="194">
        <v>401234</v>
      </c>
      <c r="B153" s="195" t="s">
        <v>200</v>
      </c>
      <c r="C153" s="196">
        <f>'[2]FY 2018'!C324</f>
        <v>232.44</v>
      </c>
      <c r="D153" s="196">
        <f>'[2]FY 2018'!D324</f>
        <v>25.52</v>
      </c>
      <c r="E153" s="196">
        <f>'[2]FY 2018'!E324</f>
        <v>262.5</v>
      </c>
      <c r="F153" s="196">
        <f>'[2]FY 2018'!F324</f>
        <v>0</v>
      </c>
      <c r="G153" s="196">
        <f>'[2]FY 2018'!G324</f>
        <v>0</v>
      </c>
      <c r="H153" s="196">
        <f>'[2]FY 2018'!H324</f>
        <v>0</v>
      </c>
      <c r="I153" s="196">
        <f>'[2]FY 2018'!I324</f>
        <v>2065</v>
      </c>
      <c r="J153" s="196">
        <f>'[2]FY 2018'!J324</f>
        <v>0</v>
      </c>
      <c r="K153" s="196">
        <f>'[2]FY 2018'!K324</f>
        <v>28.42</v>
      </c>
      <c r="L153" s="196">
        <f>'[2]FY 2018'!L324</f>
        <v>124.75</v>
      </c>
      <c r="M153" s="196">
        <f>'[2]FY 2018'!M324</f>
        <v>0</v>
      </c>
      <c r="N153" s="196">
        <f>'[2]FY 2018'!N324</f>
        <v>0</v>
      </c>
      <c r="O153" s="143">
        <f t="shared" si="23"/>
        <v>2738.63</v>
      </c>
      <c r="P153" s="144"/>
      <c r="Q153" s="1">
        <v>0.35020000000000001</v>
      </c>
      <c r="R153" s="2">
        <v>0.45760000000000001</v>
      </c>
      <c r="S153" s="3">
        <v>0.19220000000000001</v>
      </c>
      <c r="T153" s="197">
        <f t="shared" si="24"/>
        <v>959.0682260000001</v>
      </c>
      <c r="U153" s="146">
        <f t="shared" si="25"/>
        <v>1253.1970880000001</v>
      </c>
      <c r="V153" s="147">
        <f t="shared" si="26"/>
        <v>526.36468600000001</v>
      </c>
      <c r="X153" s="145">
        <f t="shared" si="27"/>
        <v>0</v>
      </c>
      <c r="Y153" s="146">
        <f t="shared" si="28"/>
        <v>0</v>
      </c>
      <c r="Z153" s="147">
        <f t="shared" si="29"/>
        <v>0</v>
      </c>
    </row>
    <row r="154" spans="1:26" x14ac:dyDescent="0.3">
      <c r="A154" s="194">
        <v>401235</v>
      </c>
      <c r="B154" s="195" t="s">
        <v>201</v>
      </c>
      <c r="C154" s="196">
        <f>'[2]FY 2018'!C325</f>
        <v>0</v>
      </c>
      <c r="D154" s="196">
        <f>'[2]FY 2018'!D325</f>
        <v>0</v>
      </c>
      <c r="E154" s="196">
        <f>'[2]FY 2018'!E325</f>
        <v>382.91</v>
      </c>
      <c r="F154" s="196">
        <f>'[2]FY 2018'!F325</f>
        <v>0</v>
      </c>
      <c r="G154" s="196">
        <f>'[2]FY 2018'!G325</f>
        <v>0</v>
      </c>
      <c r="H154" s="196">
        <f>'[2]FY 2018'!H325</f>
        <v>0</v>
      </c>
      <c r="I154" s="196">
        <f>'[2]FY 2018'!I325</f>
        <v>0</v>
      </c>
      <c r="J154" s="196">
        <f>'[2]FY 2018'!J325</f>
        <v>0</v>
      </c>
      <c r="K154" s="196">
        <f>'[2]FY 2018'!K325</f>
        <v>0</v>
      </c>
      <c r="L154" s="196">
        <f>'[2]FY 2018'!L325</f>
        <v>0</v>
      </c>
      <c r="M154" s="196">
        <f>'[2]FY 2018'!M325</f>
        <v>0</v>
      </c>
      <c r="N154" s="196">
        <f>'[2]FY 2018'!N325</f>
        <v>0</v>
      </c>
      <c r="O154" s="143">
        <f t="shared" si="23"/>
        <v>382.91</v>
      </c>
      <c r="P154" s="144"/>
      <c r="Q154" s="1">
        <v>0.3039</v>
      </c>
      <c r="R154" s="2">
        <v>0.58220000000000005</v>
      </c>
      <c r="S154" s="3">
        <v>0.1139</v>
      </c>
      <c r="T154" s="197">
        <f t="shared" si="24"/>
        <v>116.36634900000001</v>
      </c>
      <c r="U154" s="146">
        <f t="shared" si="25"/>
        <v>222.93020200000004</v>
      </c>
      <c r="V154" s="147">
        <f t="shared" si="26"/>
        <v>43.613449000000003</v>
      </c>
      <c r="X154" s="145">
        <f t="shared" si="27"/>
        <v>0</v>
      </c>
      <c r="Y154" s="146">
        <f t="shared" si="28"/>
        <v>0</v>
      </c>
      <c r="Z154" s="147">
        <f t="shared" si="29"/>
        <v>0</v>
      </c>
    </row>
    <row r="155" spans="1:26" x14ac:dyDescent="0.3">
      <c r="A155" s="194">
        <v>401236</v>
      </c>
      <c r="B155" s="195" t="s">
        <v>202</v>
      </c>
      <c r="C155" s="196">
        <f>'[2]FY 2018'!C326</f>
        <v>0</v>
      </c>
      <c r="D155" s="196">
        <f>'[2]FY 2018'!D326</f>
        <v>0</v>
      </c>
      <c r="E155" s="196">
        <f>'[2]FY 2018'!E326</f>
        <v>0</v>
      </c>
      <c r="F155" s="196">
        <f>'[2]FY 2018'!F326</f>
        <v>0</v>
      </c>
      <c r="G155" s="196">
        <f>'[2]FY 2018'!G326</f>
        <v>0</v>
      </c>
      <c r="H155" s="196">
        <f>'[2]FY 2018'!H326</f>
        <v>0</v>
      </c>
      <c r="I155" s="196">
        <f>'[2]FY 2018'!I326</f>
        <v>0</v>
      </c>
      <c r="J155" s="196">
        <f>'[2]FY 2018'!J326</f>
        <v>0</v>
      </c>
      <c r="K155" s="196">
        <f>'[2]FY 2018'!K326</f>
        <v>0</v>
      </c>
      <c r="L155" s="196">
        <f>'[2]FY 2018'!L326</f>
        <v>0</v>
      </c>
      <c r="M155" s="196">
        <f>'[2]FY 2018'!M326</f>
        <v>0</v>
      </c>
      <c r="N155" s="196">
        <f>'[2]FY 2018'!N326</f>
        <v>0</v>
      </c>
      <c r="O155" s="143">
        <f t="shared" si="23"/>
        <v>0</v>
      </c>
      <c r="P155" s="144"/>
      <c r="Q155" s="1">
        <v>0.3382</v>
      </c>
      <c r="R155" s="2">
        <v>0.49</v>
      </c>
      <c r="S155" s="3">
        <v>0.17180000000000001</v>
      </c>
      <c r="T155" s="197">
        <f t="shared" si="24"/>
        <v>0</v>
      </c>
      <c r="U155" s="146">
        <f t="shared" si="25"/>
        <v>0</v>
      </c>
      <c r="V155" s="147">
        <f t="shared" si="26"/>
        <v>0</v>
      </c>
      <c r="X155" s="145">
        <f t="shared" si="27"/>
        <v>0</v>
      </c>
      <c r="Y155" s="146">
        <f t="shared" si="28"/>
        <v>0</v>
      </c>
      <c r="Z155" s="147">
        <f t="shared" si="29"/>
        <v>0</v>
      </c>
    </row>
    <row r="156" spans="1:26" x14ac:dyDescent="0.3">
      <c r="A156" s="194">
        <v>401237</v>
      </c>
      <c r="B156" s="195" t="s">
        <v>203</v>
      </c>
      <c r="C156" s="196">
        <f>'[2]FY 2018'!C327</f>
        <v>0</v>
      </c>
      <c r="D156" s="196">
        <f>'[2]FY 2018'!D327</f>
        <v>0</v>
      </c>
      <c r="E156" s="196">
        <f>'[2]FY 2018'!E327</f>
        <v>0</v>
      </c>
      <c r="F156" s="196">
        <f>'[2]FY 2018'!F327</f>
        <v>0</v>
      </c>
      <c r="G156" s="196">
        <f>'[2]FY 2018'!G327</f>
        <v>0</v>
      </c>
      <c r="H156" s="196">
        <f>'[2]FY 2018'!H327</f>
        <v>33.32</v>
      </c>
      <c r="I156" s="196">
        <f>'[2]FY 2018'!I327</f>
        <v>0</v>
      </c>
      <c r="J156" s="196">
        <f>'[2]FY 2018'!J327</f>
        <v>0</v>
      </c>
      <c r="K156" s="196">
        <f>'[2]FY 2018'!K327</f>
        <v>0</v>
      </c>
      <c r="L156" s="196">
        <f>'[2]FY 2018'!L327</f>
        <v>0</v>
      </c>
      <c r="M156" s="196">
        <f>'[2]FY 2018'!M327</f>
        <v>0</v>
      </c>
      <c r="N156" s="196">
        <f>'[2]FY 2018'!N327</f>
        <v>0</v>
      </c>
      <c r="O156" s="143">
        <f t="shared" si="23"/>
        <v>33.32</v>
      </c>
      <c r="P156" s="144"/>
      <c r="Q156" s="1">
        <v>0.35020000000000001</v>
      </c>
      <c r="R156" s="2">
        <v>0.45760000000000001</v>
      </c>
      <c r="S156" s="3">
        <v>0.19220000000000001</v>
      </c>
      <c r="T156" s="197">
        <f t="shared" si="24"/>
        <v>11.668664</v>
      </c>
      <c r="U156" s="146">
        <f t="shared" si="25"/>
        <v>15.247232</v>
      </c>
      <c r="V156" s="147">
        <f t="shared" si="26"/>
        <v>6.4041040000000002</v>
      </c>
      <c r="X156" s="145">
        <f t="shared" si="27"/>
        <v>0</v>
      </c>
      <c r="Y156" s="146">
        <f t="shared" si="28"/>
        <v>0</v>
      </c>
      <c r="Z156" s="147">
        <f t="shared" si="29"/>
        <v>0</v>
      </c>
    </row>
    <row r="157" spans="1:26" x14ac:dyDescent="0.3">
      <c r="A157" s="263" t="s">
        <v>769</v>
      </c>
      <c r="B157" s="263" t="s">
        <v>770</v>
      </c>
      <c r="C157" s="196">
        <f>'[2]FY 2018'!C328</f>
        <v>0</v>
      </c>
      <c r="D157" s="196">
        <f>'[2]FY 2018'!D328</f>
        <v>-5578.92</v>
      </c>
      <c r="E157" s="196">
        <f>'[2]FY 2018'!E328</f>
        <v>-5578.92</v>
      </c>
      <c r="F157" s="196">
        <f>'[2]FY 2018'!F328</f>
        <v>0</v>
      </c>
      <c r="G157" s="196">
        <f>'[2]FY 2018'!G328</f>
        <v>-33250.82</v>
      </c>
      <c r="H157" s="196">
        <f>'[2]FY 2018'!H328</f>
        <v>6635.82</v>
      </c>
      <c r="I157" s="196">
        <f>'[2]FY 2018'!I328</f>
        <v>5986</v>
      </c>
      <c r="J157" s="196">
        <f>'[2]FY 2018'!J328</f>
        <v>9835.8799999999992</v>
      </c>
      <c r="K157" s="196">
        <f>'[2]FY 2018'!K328</f>
        <v>0</v>
      </c>
      <c r="L157" s="196">
        <f>'[2]FY 2018'!L328</f>
        <v>4307.17</v>
      </c>
      <c r="M157" s="196">
        <f>'[2]FY 2018'!M328</f>
        <v>0</v>
      </c>
      <c r="N157" s="196">
        <f>'[2]FY 2018'!N328</f>
        <v>0</v>
      </c>
      <c r="O157" s="143">
        <f t="shared" si="23"/>
        <v>-17643.790000000008</v>
      </c>
      <c r="P157" s="144"/>
      <c r="Q157" s="1">
        <v>0.35020000000000001</v>
      </c>
      <c r="R157" s="2">
        <v>0.45760000000000001</v>
      </c>
      <c r="S157" s="3">
        <v>0.19220000000000001</v>
      </c>
      <c r="T157" s="197">
        <f t="shared" ref="T157:T167" si="30">O157*Q157</f>
        <v>-6178.8552580000032</v>
      </c>
      <c r="U157" s="146">
        <f t="shared" ref="U157:U167" si="31">O157*R157</f>
        <v>-8073.7983040000036</v>
      </c>
      <c r="V157" s="147">
        <f t="shared" ref="V157:V167" si="32">O157*S157</f>
        <v>-3391.1364380000018</v>
      </c>
      <c r="X157" s="145">
        <f t="shared" ref="X157:X167" si="33">M157*Q157</f>
        <v>0</v>
      </c>
      <c r="Y157" s="146">
        <f t="shared" ref="Y157:Y167" si="34">M157*R157</f>
        <v>0</v>
      </c>
      <c r="Z157" s="147">
        <f t="shared" ref="Z157:Z167" si="35">M157*S157</f>
        <v>0</v>
      </c>
    </row>
    <row r="158" spans="1:26" x14ac:dyDescent="0.3">
      <c r="A158" s="263" t="s">
        <v>771</v>
      </c>
      <c r="B158" s="263" t="s">
        <v>772</v>
      </c>
      <c r="C158" s="196">
        <f>'[2]FY 2018'!C329</f>
        <v>0</v>
      </c>
      <c r="D158" s="196">
        <f>'[2]FY 2018'!D329</f>
        <v>1823.15</v>
      </c>
      <c r="E158" s="196">
        <f>'[2]FY 2018'!E329</f>
        <v>1823.15</v>
      </c>
      <c r="F158" s="196">
        <f>'[2]FY 2018'!F329</f>
        <v>3510.9</v>
      </c>
      <c r="G158" s="196">
        <f>'[2]FY 2018'!G329</f>
        <v>3510.89</v>
      </c>
      <c r="H158" s="196">
        <f>'[2]FY 2018'!H329</f>
        <v>0</v>
      </c>
      <c r="I158" s="196">
        <f>'[2]FY 2018'!I329</f>
        <v>10182.59</v>
      </c>
      <c r="J158" s="196">
        <f>'[2]FY 2018'!J329</f>
        <v>1988.21</v>
      </c>
      <c r="K158" s="196">
        <f>'[2]FY 2018'!K329</f>
        <v>5334.5</v>
      </c>
      <c r="L158" s="196">
        <f>'[2]FY 2018'!L329</f>
        <v>-8241.51</v>
      </c>
      <c r="M158" s="196">
        <f>'[2]FY 2018'!M329</f>
        <v>0</v>
      </c>
      <c r="N158" s="196">
        <f>'[2]FY 2018'!N329</f>
        <v>0</v>
      </c>
      <c r="O158" s="143">
        <f t="shared" si="23"/>
        <v>19931.879999999997</v>
      </c>
      <c r="P158" s="144"/>
      <c r="Q158" s="1">
        <v>0.35020000000000001</v>
      </c>
      <c r="R158" s="2">
        <v>0.45760000000000001</v>
      </c>
      <c r="S158" s="3">
        <v>0.19220000000000001</v>
      </c>
      <c r="T158" s="197">
        <f t="shared" si="30"/>
        <v>6980.1443759999993</v>
      </c>
      <c r="U158" s="146">
        <f t="shared" si="31"/>
        <v>9120.8282879999988</v>
      </c>
      <c r="V158" s="147">
        <f t="shared" si="32"/>
        <v>3830.9073359999998</v>
      </c>
      <c r="X158" s="145">
        <f t="shared" si="33"/>
        <v>0</v>
      </c>
      <c r="Y158" s="146">
        <f t="shared" si="34"/>
        <v>0</v>
      </c>
      <c r="Z158" s="147">
        <f t="shared" si="35"/>
        <v>0</v>
      </c>
    </row>
    <row r="159" spans="1:26" x14ac:dyDescent="0.3">
      <c r="A159" s="263" t="s">
        <v>773</v>
      </c>
      <c r="B159" s="263" t="s">
        <v>774</v>
      </c>
      <c r="C159" s="196">
        <f>'[2]FY 2018'!C330</f>
        <v>0</v>
      </c>
      <c r="D159" s="196">
        <f>'[2]FY 2018'!D330</f>
        <v>0</v>
      </c>
      <c r="E159" s="196">
        <f>'[2]FY 2018'!E330</f>
        <v>0</v>
      </c>
      <c r="F159" s="196">
        <f>'[2]FY 2018'!F330</f>
        <v>26543.040000000001</v>
      </c>
      <c r="G159" s="196">
        <f>'[2]FY 2018'!G330</f>
        <v>16971.28</v>
      </c>
      <c r="H159" s="196">
        <f>'[2]FY 2018'!H330</f>
        <v>26519.53</v>
      </c>
      <c r="I159" s="196">
        <f>'[2]FY 2018'!I330</f>
        <v>-79320.92</v>
      </c>
      <c r="J159" s="196">
        <f>'[2]FY 2018'!J330</f>
        <v>18980.93</v>
      </c>
      <c r="K159" s="196">
        <f>'[2]FY 2018'!K330</f>
        <v>16779.070000000007</v>
      </c>
      <c r="L159" s="196">
        <f>'[2]FY 2018'!L330</f>
        <v>23419.119999999999</v>
      </c>
      <c r="M159" s="196">
        <f>'[2]FY 2018'!M330</f>
        <v>0</v>
      </c>
      <c r="N159" s="196">
        <f>'[2]FY 2018'!N330</f>
        <v>0</v>
      </c>
      <c r="O159" s="143">
        <f t="shared" si="23"/>
        <v>49892.050000000017</v>
      </c>
      <c r="P159" s="144"/>
      <c r="Q159" s="1">
        <v>0.35020000000000001</v>
      </c>
      <c r="R159" s="2">
        <v>0.45760000000000001</v>
      </c>
      <c r="S159" s="3">
        <v>0.19220000000000001</v>
      </c>
      <c r="T159" s="197">
        <f t="shared" si="30"/>
        <v>17472.195910000006</v>
      </c>
      <c r="U159" s="146">
        <f t="shared" si="31"/>
        <v>22830.602080000008</v>
      </c>
      <c r="V159" s="147">
        <f t="shared" si="32"/>
        <v>9589.2520100000038</v>
      </c>
      <c r="X159" s="145">
        <f t="shared" si="33"/>
        <v>0</v>
      </c>
      <c r="Y159" s="146">
        <f t="shared" si="34"/>
        <v>0</v>
      </c>
      <c r="Z159" s="147">
        <f t="shared" si="35"/>
        <v>0</v>
      </c>
    </row>
    <row r="160" spans="1:26" x14ac:dyDescent="0.3">
      <c r="A160" s="263" t="s">
        <v>775</v>
      </c>
      <c r="B160" s="263" t="s">
        <v>776</v>
      </c>
      <c r="C160" s="196">
        <f>'[2]FY 2018'!C331</f>
        <v>0</v>
      </c>
      <c r="D160" s="196">
        <f>'[2]FY 2018'!D331</f>
        <v>-17868.71</v>
      </c>
      <c r="E160" s="196">
        <f>'[2]FY 2018'!E331</f>
        <v>-17868.71</v>
      </c>
      <c r="F160" s="196">
        <f>'[2]FY 2018'!F331</f>
        <v>49807.08</v>
      </c>
      <c r="G160" s="196">
        <f>'[2]FY 2018'!G331</f>
        <v>10425.42</v>
      </c>
      <c r="H160" s="196">
        <f>'[2]FY 2018'!H331</f>
        <v>13162.53</v>
      </c>
      <c r="I160" s="196">
        <f>'[2]FY 2018'!I331</f>
        <v>-4440.74</v>
      </c>
      <c r="J160" s="196">
        <f>'[2]FY 2018'!J331</f>
        <v>1122.04</v>
      </c>
      <c r="K160" s="196">
        <f>'[2]FY 2018'!K331</f>
        <v>14286.529999999999</v>
      </c>
      <c r="L160" s="196">
        <f>'[2]FY 2018'!L331</f>
        <v>10043.32</v>
      </c>
      <c r="M160" s="196">
        <f>'[2]FY 2018'!M331</f>
        <v>0</v>
      </c>
      <c r="N160" s="196">
        <f>'[2]FY 2018'!N331</f>
        <v>0</v>
      </c>
      <c r="O160" s="143">
        <f t="shared" si="23"/>
        <v>58668.76</v>
      </c>
      <c r="P160" s="144"/>
      <c r="Q160" s="1">
        <v>0.35020000000000001</v>
      </c>
      <c r="R160" s="2">
        <v>0.45760000000000001</v>
      </c>
      <c r="S160" s="3">
        <v>0.19220000000000001</v>
      </c>
      <c r="T160" s="197">
        <f t="shared" si="30"/>
        <v>20545.799752000003</v>
      </c>
      <c r="U160" s="146">
        <f t="shared" si="31"/>
        <v>26846.824576000003</v>
      </c>
      <c r="V160" s="147">
        <f t="shared" si="32"/>
        <v>11276.135672</v>
      </c>
      <c r="X160" s="145">
        <f t="shared" si="33"/>
        <v>0</v>
      </c>
      <c r="Y160" s="146">
        <f t="shared" si="34"/>
        <v>0</v>
      </c>
      <c r="Z160" s="147">
        <f t="shared" si="35"/>
        <v>0</v>
      </c>
    </row>
    <row r="161" spans="1:26" x14ac:dyDescent="0.3">
      <c r="A161" s="263" t="s">
        <v>777</v>
      </c>
      <c r="B161" s="263" t="s">
        <v>778</v>
      </c>
      <c r="C161" s="196">
        <f>'[2]FY 2018'!C332</f>
        <v>0</v>
      </c>
      <c r="D161" s="196">
        <f>'[2]FY 2018'!D332</f>
        <v>52379.96</v>
      </c>
      <c r="E161" s="196">
        <f>'[2]FY 2018'!E332</f>
        <v>52379.96</v>
      </c>
      <c r="F161" s="196">
        <f>'[2]FY 2018'!F332</f>
        <v>-8833.93</v>
      </c>
      <c r="G161" s="196">
        <f>'[2]FY 2018'!G332</f>
        <v>35294.9</v>
      </c>
      <c r="H161" s="196">
        <f>'[2]FY 2018'!H332</f>
        <v>37606.050000000003</v>
      </c>
      <c r="I161" s="196">
        <f>'[2]FY 2018'!I332</f>
        <v>3326.08</v>
      </c>
      <c r="J161" s="196">
        <f>'[2]FY 2018'!J332</f>
        <v>17749.57</v>
      </c>
      <c r="K161" s="196">
        <f>'[2]FY 2018'!K332</f>
        <v>26491.4</v>
      </c>
      <c r="L161" s="196">
        <f>'[2]FY 2018'!L332</f>
        <v>40420.68</v>
      </c>
      <c r="M161" s="196">
        <f>'[2]FY 2018'!M332</f>
        <v>0</v>
      </c>
      <c r="N161" s="196">
        <f>'[2]FY 2018'!N332</f>
        <v>0</v>
      </c>
      <c r="O161" s="143">
        <f t="shared" si="23"/>
        <v>256814.66999999998</v>
      </c>
      <c r="P161" s="144"/>
      <c r="Q161" s="1">
        <v>0.35020000000000001</v>
      </c>
      <c r="R161" s="2">
        <v>0.45760000000000001</v>
      </c>
      <c r="S161" s="3">
        <v>0.19220000000000001</v>
      </c>
      <c r="T161" s="197">
        <f t="shared" si="30"/>
        <v>89936.497434000004</v>
      </c>
      <c r="U161" s="146">
        <f t="shared" si="31"/>
        <v>117518.39299199999</v>
      </c>
      <c r="V161" s="147">
        <f t="shared" si="32"/>
        <v>49359.779574</v>
      </c>
      <c r="X161" s="145">
        <f t="shared" si="33"/>
        <v>0</v>
      </c>
      <c r="Y161" s="146">
        <f t="shared" si="34"/>
        <v>0</v>
      </c>
      <c r="Z161" s="147">
        <f t="shared" si="35"/>
        <v>0</v>
      </c>
    </row>
    <row r="162" spans="1:26" x14ac:dyDescent="0.3">
      <c r="A162" s="263" t="s">
        <v>779</v>
      </c>
      <c r="B162" s="263" t="s">
        <v>780</v>
      </c>
      <c r="C162" s="196">
        <f>'[2]FY 2018'!C333</f>
        <v>0</v>
      </c>
      <c r="D162" s="196">
        <f>'[2]FY 2018'!D333</f>
        <v>0</v>
      </c>
      <c r="E162" s="196">
        <f>'[2]FY 2018'!E333</f>
        <v>0</v>
      </c>
      <c r="F162" s="196">
        <f>'[2]FY 2018'!F333</f>
        <v>0</v>
      </c>
      <c r="G162" s="196">
        <f>'[2]FY 2018'!G333</f>
        <v>0</v>
      </c>
      <c r="H162" s="196">
        <f>'[2]FY 2018'!H333</f>
        <v>0</v>
      </c>
      <c r="I162" s="196">
        <f>'[2]FY 2018'!I333</f>
        <v>0</v>
      </c>
      <c r="J162" s="196">
        <f>'[2]FY 2018'!J333</f>
        <v>0</v>
      </c>
      <c r="K162" s="196">
        <f>'[2]FY 2018'!K333</f>
        <v>0</v>
      </c>
      <c r="L162" s="196">
        <f>'[2]FY 2018'!L333</f>
        <v>0</v>
      </c>
      <c r="M162" s="196">
        <f>'[2]FY 2018'!M333</f>
        <v>0</v>
      </c>
      <c r="N162" s="196">
        <f>'[2]FY 2018'!N333</f>
        <v>0</v>
      </c>
      <c r="O162" s="143">
        <f t="shared" si="23"/>
        <v>0</v>
      </c>
      <c r="P162" s="144"/>
      <c r="Q162" s="1">
        <v>0.35020000000000001</v>
      </c>
      <c r="R162" s="2">
        <v>0.45760000000000001</v>
      </c>
      <c r="S162" s="3">
        <v>0.19220000000000001</v>
      </c>
      <c r="T162" s="197">
        <f t="shared" si="30"/>
        <v>0</v>
      </c>
      <c r="U162" s="146">
        <f t="shared" si="31"/>
        <v>0</v>
      </c>
      <c r="V162" s="147">
        <f t="shared" si="32"/>
        <v>0</v>
      </c>
      <c r="X162" s="145">
        <f t="shared" si="33"/>
        <v>0</v>
      </c>
      <c r="Y162" s="146">
        <f t="shared" si="34"/>
        <v>0</v>
      </c>
      <c r="Z162" s="147">
        <f t="shared" si="35"/>
        <v>0</v>
      </c>
    </row>
    <row r="163" spans="1:26" x14ac:dyDescent="0.3">
      <c r="A163" s="263" t="s">
        <v>781</v>
      </c>
      <c r="B163" s="263" t="s">
        <v>782</v>
      </c>
      <c r="C163" s="196">
        <f>'[2]FY 2018'!C334</f>
        <v>0</v>
      </c>
      <c r="D163" s="196">
        <f>'[2]FY 2018'!D334</f>
        <v>6667.4</v>
      </c>
      <c r="E163" s="196">
        <f>'[2]FY 2018'!E334</f>
        <v>6667.4</v>
      </c>
      <c r="F163" s="196">
        <f>'[2]FY 2018'!F334</f>
        <v>916.94</v>
      </c>
      <c r="G163" s="196">
        <f>'[2]FY 2018'!G334</f>
        <v>916.95</v>
      </c>
      <c r="H163" s="196">
        <f>'[2]FY 2018'!H334</f>
        <v>13341.85</v>
      </c>
      <c r="I163" s="196">
        <f>'[2]FY 2018'!I334</f>
        <v>1569.85</v>
      </c>
      <c r="J163" s="196">
        <f>'[2]FY 2018'!J334</f>
        <v>17595.490000000002</v>
      </c>
      <c r="K163" s="196">
        <f>'[2]FY 2018'!K334</f>
        <v>5713.61</v>
      </c>
      <c r="L163" s="196">
        <f>'[2]FY 2018'!L334</f>
        <v>15285.73</v>
      </c>
      <c r="M163" s="196">
        <f>'[2]FY 2018'!M334</f>
        <v>0</v>
      </c>
      <c r="N163" s="196">
        <f>'[2]FY 2018'!N334</f>
        <v>0</v>
      </c>
      <c r="O163" s="143">
        <f t="shared" si="23"/>
        <v>68675.22</v>
      </c>
      <c r="P163" s="144"/>
      <c r="Q163" s="1">
        <v>0.35020000000000001</v>
      </c>
      <c r="R163" s="2">
        <v>0.45760000000000001</v>
      </c>
      <c r="S163" s="3">
        <v>0.19220000000000001</v>
      </c>
      <c r="T163" s="197">
        <f t="shared" si="30"/>
        <v>24050.062044000002</v>
      </c>
      <c r="U163" s="146">
        <f t="shared" si="31"/>
        <v>31425.780672000001</v>
      </c>
      <c r="V163" s="147">
        <f t="shared" si="32"/>
        <v>13199.377284</v>
      </c>
      <c r="X163" s="145">
        <f t="shared" si="33"/>
        <v>0</v>
      </c>
      <c r="Y163" s="146">
        <f t="shared" si="34"/>
        <v>0</v>
      </c>
      <c r="Z163" s="147">
        <f t="shared" si="35"/>
        <v>0</v>
      </c>
    </row>
    <row r="164" spans="1:26" x14ac:dyDescent="0.3">
      <c r="A164" s="263" t="s">
        <v>783</v>
      </c>
      <c r="B164" s="263" t="s">
        <v>784</v>
      </c>
      <c r="C164" s="196">
        <f>'[2]FY 2018'!C335</f>
        <v>0</v>
      </c>
      <c r="D164" s="196">
        <f>'[2]FY 2018'!D335</f>
        <v>0</v>
      </c>
      <c r="E164" s="196">
        <f>'[2]FY 2018'!E335</f>
        <v>0</v>
      </c>
      <c r="F164" s="196">
        <f>'[2]FY 2018'!F335</f>
        <v>2329.6999999999998</v>
      </c>
      <c r="G164" s="196">
        <f>'[2]FY 2018'!G335</f>
        <v>887.6</v>
      </c>
      <c r="H164" s="196">
        <f>'[2]FY 2018'!H335</f>
        <v>0</v>
      </c>
      <c r="I164" s="196">
        <f>'[2]FY 2018'!I335</f>
        <v>0</v>
      </c>
      <c r="J164" s="196">
        <f>'[2]FY 2018'!J335</f>
        <v>20.329999999999998</v>
      </c>
      <c r="K164" s="196">
        <f>'[2]FY 2018'!K335</f>
        <v>0</v>
      </c>
      <c r="L164" s="196">
        <f>'[2]FY 2018'!L335</f>
        <v>0</v>
      </c>
      <c r="M164" s="196">
        <f>'[2]FY 2018'!M335</f>
        <v>0</v>
      </c>
      <c r="N164" s="196">
        <f>'[2]FY 2018'!N335</f>
        <v>0</v>
      </c>
      <c r="O164" s="143">
        <f t="shared" si="23"/>
        <v>3237.6299999999997</v>
      </c>
      <c r="P164" s="144"/>
      <c r="Q164" s="1">
        <v>0</v>
      </c>
      <c r="R164" s="2">
        <v>1</v>
      </c>
      <c r="S164" s="3">
        <v>0</v>
      </c>
      <c r="T164" s="197">
        <f t="shared" si="30"/>
        <v>0</v>
      </c>
      <c r="U164" s="146">
        <f t="shared" si="31"/>
        <v>3237.6299999999997</v>
      </c>
      <c r="V164" s="147">
        <f t="shared" si="32"/>
        <v>0</v>
      </c>
      <c r="X164" s="145">
        <f t="shared" si="33"/>
        <v>0</v>
      </c>
      <c r="Y164" s="146">
        <f t="shared" si="34"/>
        <v>0</v>
      </c>
      <c r="Z164" s="147">
        <f t="shared" si="35"/>
        <v>0</v>
      </c>
    </row>
    <row r="165" spans="1:26" x14ac:dyDescent="0.3">
      <c r="A165" s="263" t="s">
        <v>785</v>
      </c>
      <c r="B165" s="263" t="s">
        <v>786</v>
      </c>
      <c r="C165" s="196">
        <f>'[2]FY 2018'!C336</f>
        <v>0</v>
      </c>
      <c r="D165" s="196">
        <f>'[2]FY 2018'!D336</f>
        <v>655.72</v>
      </c>
      <c r="E165" s="196">
        <f>'[2]FY 2018'!E336</f>
        <v>655.72</v>
      </c>
      <c r="F165" s="196">
        <f>'[2]FY 2018'!F336</f>
        <v>623.6</v>
      </c>
      <c r="G165" s="196">
        <f>'[2]FY 2018'!G336</f>
        <v>623.6</v>
      </c>
      <c r="H165" s="196">
        <f>'[2]FY 2018'!H336</f>
        <v>357.54</v>
      </c>
      <c r="I165" s="196">
        <f>'[2]FY 2018'!I336</f>
        <v>0</v>
      </c>
      <c r="J165" s="196">
        <f>'[2]FY 2018'!J336</f>
        <v>0</v>
      </c>
      <c r="K165" s="196">
        <f>'[2]FY 2018'!K336</f>
        <v>655.72</v>
      </c>
      <c r="L165" s="196">
        <f>'[2]FY 2018'!L336</f>
        <v>0</v>
      </c>
      <c r="M165" s="196">
        <f>'[2]FY 2018'!M336</f>
        <v>0</v>
      </c>
      <c r="N165" s="196">
        <f>'[2]FY 2018'!N336</f>
        <v>0</v>
      </c>
      <c r="O165" s="143">
        <f t="shared" si="23"/>
        <v>3571.8999999999996</v>
      </c>
      <c r="P165" s="144"/>
      <c r="Q165" s="1">
        <v>0.35020000000000001</v>
      </c>
      <c r="R165" s="2">
        <v>0.45760000000000001</v>
      </c>
      <c r="S165" s="3">
        <v>0.19220000000000001</v>
      </c>
      <c r="T165" s="197">
        <f t="shared" si="30"/>
        <v>1250.8793799999999</v>
      </c>
      <c r="U165" s="146">
        <f t="shared" si="31"/>
        <v>1634.5014399999998</v>
      </c>
      <c r="V165" s="147">
        <f t="shared" si="32"/>
        <v>686.51918000000001</v>
      </c>
      <c r="X165" s="145">
        <f t="shared" si="33"/>
        <v>0</v>
      </c>
      <c r="Y165" s="146">
        <f t="shared" si="34"/>
        <v>0</v>
      </c>
      <c r="Z165" s="147">
        <f t="shared" si="35"/>
        <v>0</v>
      </c>
    </row>
    <row r="166" spans="1:26" x14ac:dyDescent="0.3">
      <c r="A166" s="263" t="s">
        <v>787</v>
      </c>
      <c r="B166" s="263" t="s">
        <v>788</v>
      </c>
      <c r="C166" s="196">
        <f>'[2]FY 2018'!C337</f>
        <v>0</v>
      </c>
      <c r="D166" s="196">
        <f>'[2]FY 2018'!D337</f>
        <v>19643.22</v>
      </c>
      <c r="E166" s="196">
        <f>'[2]FY 2018'!E337</f>
        <v>19643.22</v>
      </c>
      <c r="F166" s="196">
        <f>'[2]FY 2018'!F337</f>
        <v>-6266.71</v>
      </c>
      <c r="G166" s="196">
        <f>'[2]FY 2018'!G337</f>
        <v>-4993.9799999999996</v>
      </c>
      <c r="H166" s="196">
        <f>'[2]FY 2018'!H337</f>
        <v>10786.21</v>
      </c>
      <c r="I166" s="196">
        <f>'[2]FY 2018'!I337</f>
        <v>10394.120000000001</v>
      </c>
      <c r="J166" s="196">
        <f>'[2]FY 2018'!J337</f>
        <v>7119.87</v>
      </c>
      <c r="K166" s="196">
        <f>'[2]FY 2018'!K337</f>
        <v>10199.14</v>
      </c>
      <c r="L166" s="196">
        <f>'[2]FY 2018'!L337</f>
        <v>6546.49</v>
      </c>
      <c r="M166" s="196">
        <f>'[2]FY 2018'!M337</f>
        <v>0</v>
      </c>
      <c r="N166" s="196">
        <f>'[2]FY 2018'!N337</f>
        <v>0</v>
      </c>
      <c r="O166" s="143">
        <f t="shared" si="23"/>
        <v>73071.580000000016</v>
      </c>
      <c r="P166" s="144"/>
      <c r="Q166" s="1">
        <v>0.35020000000000001</v>
      </c>
      <c r="R166" s="2">
        <v>0.45760000000000001</v>
      </c>
      <c r="S166" s="3">
        <v>0.19220000000000001</v>
      </c>
      <c r="T166" s="197">
        <f t="shared" si="30"/>
        <v>25589.667316000006</v>
      </c>
      <c r="U166" s="146">
        <f t="shared" si="31"/>
        <v>33437.55500800001</v>
      </c>
      <c r="V166" s="147">
        <f t="shared" si="32"/>
        <v>14044.357676000003</v>
      </c>
      <c r="X166" s="145">
        <f t="shared" si="33"/>
        <v>0</v>
      </c>
      <c r="Y166" s="146">
        <f t="shared" si="34"/>
        <v>0</v>
      </c>
      <c r="Z166" s="147">
        <f t="shared" si="35"/>
        <v>0</v>
      </c>
    </row>
    <row r="167" spans="1:26" x14ac:dyDescent="0.3">
      <c r="A167" s="263" t="s">
        <v>789</v>
      </c>
      <c r="B167" s="263" t="s">
        <v>790</v>
      </c>
      <c r="C167" s="196">
        <f>'[2]FY 2018'!C338</f>
        <v>0</v>
      </c>
      <c r="D167" s="196">
        <f>'[2]FY 2018'!D338</f>
        <v>1980.63</v>
      </c>
      <c r="E167" s="196">
        <f>'[2]FY 2018'!E338</f>
        <v>1980.63</v>
      </c>
      <c r="F167" s="196">
        <f>'[2]FY 2018'!F338</f>
        <v>9480.2999999999993</v>
      </c>
      <c r="G167" s="196">
        <f>'[2]FY 2018'!G338</f>
        <v>9480.31</v>
      </c>
      <c r="H167" s="196">
        <f>'[2]FY 2018'!H338</f>
        <v>6637.95</v>
      </c>
      <c r="I167" s="196">
        <f>'[2]FY 2018'!I338</f>
        <v>10451.41</v>
      </c>
      <c r="J167" s="196">
        <f>'[2]FY 2018'!J338</f>
        <v>49319.16</v>
      </c>
      <c r="K167" s="196">
        <f>'[2]FY 2018'!K338</f>
        <v>5866.04</v>
      </c>
      <c r="L167" s="196">
        <f>'[2]FY 2018'!L338</f>
        <v>5990.61</v>
      </c>
      <c r="M167" s="196">
        <f>'[2]FY 2018'!M338</f>
        <v>0</v>
      </c>
      <c r="N167" s="196">
        <f>'[2]FY 2018'!N338</f>
        <v>0</v>
      </c>
      <c r="O167" s="143">
        <f t="shared" si="23"/>
        <v>101187.04</v>
      </c>
      <c r="P167" s="144"/>
      <c r="Q167" s="1">
        <v>0.35020000000000001</v>
      </c>
      <c r="R167" s="2">
        <v>0.45760000000000001</v>
      </c>
      <c r="S167" s="3">
        <v>0.19220000000000001</v>
      </c>
      <c r="T167" s="197">
        <f t="shared" si="30"/>
        <v>35435.701408000001</v>
      </c>
      <c r="U167" s="146">
        <f t="shared" si="31"/>
        <v>46303.189503999994</v>
      </c>
      <c r="V167" s="147">
        <f t="shared" si="32"/>
        <v>19448.149087999998</v>
      </c>
      <c r="X167" s="145">
        <f t="shared" si="33"/>
        <v>0</v>
      </c>
      <c r="Y167" s="146">
        <f t="shared" si="34"/>
        <v>0</v>
      </c>
      <c r="Z167" s="147">
        <f t="shared" si="35"/>
        <v>0</v>
      </c>
    </row>
    <row r="168" spans="1:26" x14ac:dyDescent="0.3">
      <c r="A168" s="194">
        <v>401240</v>
      </c>
      <c r="B168" s="195" t="s">
        <v>204</v>
      </c>
      <c r="C168" s="196">
        <f>'[2]FY 2018'!C339</f>
        <v>0</v>
      </c>
      <c r="D168" s="196">
        <f>'[2]FY 2018'!D339</f>
        <v>0</v>
      </c>
      <c r="E168" s="196">
        <f>'[2]FY 2018'!E339</f>
        <v>0</v>
      </c>
      <c r="F168" s="196">
        <f>'[2]FY 2018'!F339</f>
        <v>0</v>
      </c>
      <c r="G168" s="196">
        <f>'[2]FY 2018'!G339</f>
        <v>0</v>
      </c>
      <c r="H168" s="196">
        <f>'[2]FY 2018'!H339</f>
        <v>0</v>
      </c>
      <c r="I168" s="196">
        <f>'[2]FY 2018'!I339</f>
        <v>0</v>
      </c>
      <c r="J168" s="196">
        <f>'[2]FY 2018'!J339</f>
        <v>0</v>
      </c>
      <c r="K168" s="196">
        <f>'[2]FY 2018'!K339</f>
        <v>0</v>
      </c>
      <c r="L168" s="196">
        <f>'[2]FY 2018'!L339</f>
        <v>0</v>
      </c>
      <c r="M168" s="196">
        <f>'[2]FY 2018'!M339</f>
        <v>0</v>
      </c>
      <c r="N168" s="196">
        <f>'[2]FY 2018'!N339</f>
        <v>0</v>
      </c>
      <c r="O168" s="143">
        <f t="shared" si="23"/>
        <v>0</v>
      </c>
      <c r="P168" s="144"/>
      <c r="Q168" s="1">
        <v>1</v>
      </c>
      <c r="R168" s="2">
        <v>0</v>
      </c>
      <c r="S168" s="3">
        <v>0</v>
      </c>
      <c r="T168" s="197">
        <f t="shared" si="24"/>
        <v>0</v>
      </c>
      <c r="U168" s="146">
        <f t="shared" si="25"/>
        <v>0</v>
      </c>
      <c r="V168" s="147">
        <f t="shared" si="26"/>
        <v>0</v>
      </c>
      <c r="X168" s="145">
        <f t="shared" si="27"/>
        <v>0</v>
      </c>
      <c r="Y168" s="146">
        <f t="shared" si="28"/>
        <v>0</v>
      </c>
      <c r="Z168" s="147">
        <f t="shared" si="29"/>
        <v>0</v>
      </c>
    </row>
    <row r="169" spans="1:26" x14ac:dyDescent="0.3">
      <c r="A169" s="194">
        <v>401250</v>
      </c>
      <c r="B169" s="195" t="s">
        <v>205</v>
      </c>
      <c r="C169" s="196">
        <f>'[2]FY 2018'!C340</f>
        <v>0</v>
      </c>
      <c r="D169" s="196">
        <f>'[2]FY 2018'!D340</f>
        <v>0</v>
      </c>
      <c r="E169" s="196">
        <f>'[2]FY 2018'!E340</f>
        <v>0</v>
      </c>
      <c r="F169" s="196">
        <f>'[2]FY 2018'!F340</f>
        <v>0</v>
      </c>
      <c r="G169" s="196">
        <f>'[2]FY 2018'!G340</f>
        <v>0</v>
      </c>
      <c r="H169" s="196">
        <f>'[2]FY 2018'!H340</f>
        <v>0</v>
      </c>
      <c r="I169" s="196">
        <f>'[2]FY 2018'!I340</f>
        <v>0</v>
      </c>
      <c r="J169" s="196">
        <f>'[2]FY 2018'!J340</f>
        <v>0</v>
      </c>
      <c r="K169" s="196">
        <f>'[2]FY 2018'!K340</f>
        <v>0</v>
      </c>
      <c r="L169" s="196">
        <f>'[2]FY 2018'!L340</f>
        <v>0</v>
      </c>
      <c r="M169" s="196">
        <f>'[2]FY 2018'!M340</f>
        <v>0</v>
      </c>
      <c r="N169" s="196">
        <f>'[2]FY 2018'!N340</f>
        <v>0</v>
      </c>
      <c r="O169" s="143">
        <f t="shared" si="23"/>
        <v>0</v>
      </c>
      <c r="P169" s="144"/>
      <c r="Q169" s="1">
        <v>9.3700000000000006E-2</v>
      </c>
      <c r="R169" s="2">
        <v>0.7611</v>
      </c>
      <c r="S169" s="3">
        <v>0.1452</v>
      </c>
      <c r="T169" s="197">
        <f t="shared" si="24"/>
        <v>0</v>
      </c>
      <c r="U169" s="146">
        <f t="shared" si="25"/>
        <v>0</v>
      </c>
      <c r="V169" s="147">
        <f t="shared" si="26"/>
        <v>0</v>
      </c>
      <c r="X169" s="145">
        <f t="shared" si="27"/>
        <v>0</v>
      </c>
      <c r="Y169" s="146">
        <f t="shared" si="28"/>
        <v>0</v>
      </c>
      <c r="Z169" s="147">
        <f t="shared" si="29"/>
        <v>0</v>
      </c>
    </row>
    <row r="170" spans="1:26" x14ac:dyDescent="0.3">
      <c r="A170" s="194" t="s">
        <v>206</v>
      </c>
      <c r="B170" s="195" t="s">
        <v>207</v>
      </c>
      <c r="C170" s="196">
        <f>'[2]FY 2018'!C341</f>
        <v>3310.13</v>
      </c>
      <c r="D170" s="196">
        <f>'[2]FY 2018'!D341</f>
        <v>3300</v>
      </c>
      <c r="E170" s="196">
        <f>'[2]FY 2018'!E341</f>
        <v>3300</v>
      </c>
      <c r="F170" s="196">
        <f>'[2]FY 2018'!F341</f>
        <v>3300</v>
      </c>
      <c r="G170" s="196">
        <f>'[2]FY 2018'!G341</f>
        <v>3340.52</v>
      </c>
      <c r="H170" s="196">
        <f>'[2]FY 2018'!H341</f>
        <v>3310.13</v>
      </c>
      <c r="I170" s="196">
        <f>'[2]FY 2018'!I341</f>
        <v>3300</v>
      </c>
      <c r="J170" s="196">
        <f>'[2]FY 2018'!J341</f>
        <v>9920.26</v>
      </c>
      <c r="K170" s="196">
        <f>'[2]FY 2018'!K341</f>
        <v>-3289.87</v>
      </c>
      <c r="L170" s="196">
        <f>'[2]FY 2018'!L341</f>
        <v>3310.13</v>
      </c>
      <c r="M170" s="196">
        <f>'[2]FY 2018'!M341</f>
        <v>0</v>
      </c>
      <c r="N170" s="196">
        <f>'[2]FY 2018'!N341</f>
        <v>0</v>
      </c>
      <c r="O170" s="143">
        <f t="shared" si="23"/>
        <v>33101.300000000003</v>
      </c>
      <c r="P170" s="144"/>
      <c r="Q170" s="1">
        <v>9.3700000000000006E-2</v>
      </c>
      <c r="R170" s="2">
        <v>0.7611</v>
      </c>
      <c r="S170" s="3">
        <v>0.1452</v>
      </c>
      <c r="T170" s="197">
        <f t="shared" si="24"/>
        <v>3101.5918100000004</v>
      </c>
      <c r="U170" s="146">
        <f t="shared" si="25"/>
        <v>25193.399430000001</v>
      </c>
      <c r="V170" s="147">
        <f t="shared" si="26"/>
        <v>4806.3087599999999</v>
      </c>
      <c r="X170" s="145">
        <f t="shared" si="27"/>
        <v>0</v>
      </c>
      <c r="Y170" s="146">
        <f t="shared" si="28"/>
        <v>0</v>
      </c>
      <c r="Z170" s="147">
        <f t="shared" si="29"/>
        <v>0</v>
      </c>
    </row>
    <row r="171" spans="1:26" x14ac:dyDescent="0.3">
      <c r="A171" s="194" t="s">
        <v>753</v>
      </c>
      <c r="B171" s="195" t="s">
        <v>205</v>
      </c>
      <c r="C171" s="196">
        <f>'[2]FY 2018'!C342</f>
        <v>0</v>
      </c>
      <c r="D171" s="196">
        <f>'[2]FY 2018'!D342</f>
        <v>0</v>
      </c>
      <c r="E171" s="196">
        <f>'[2]FY 2018'!E342</f>
        <v>0</v>
      </c>
      <c r="F171" s="196">
        <f>'[2]FY 2018'!F342</f>
        <v>0</v>
      </c>
      <c r="G171" s="196">
        <f>'[2]FY 2018'!G342</f>
        <v>0</v>
      </c>
      <c r="H171" s="196">
        <f>'[2]FY 2018'!H342</f>
        <v>0</v>
      </c>
      <c r="I171" s="196">
        <f>'[2]FY 2018'!I342</f>
        <v>0</v>
      </c>
      <c r="J171" s="196">
        <f>'[2]FY 2018'!J342</f>
        <v>0</v>
      </c>
      <c r="K171" s="196">
        <f>'[2]FY 2018'!K342</f>
        <v>0</v>
      </c>
      <c r="L171" s="196">
        <f>'[2]FY 2018'!L342</f>
        <v>0</v>
      </c>
      <c r="M171" s="196">
        <f>'[2]FY 2018'!M342</f>
        <v>0</v>
      </c>
      <c r="N171" s="196">
        <f>'[2]FY 2018'!N342</f>
        <v>0</v>
      </c>
      <c r="O171" s="143"/>
      <c r="P171" s="144"/>
      <c r="Q171" s="1">
        <v>9.3700000000000006E-2</v>
      </c>
      <c r="R171" s="2">
        <v>0.7611</v>
      </c>
      <c r="S171" s="3">
        <v>0.1452</v>
      </c>
      <c r="T171" s="197">
        <f t="shared" si="24"/>
        <v>0</v>
      </c>
      <c r="U171" s="146">
        <f t="shared" si="25"/>
        <v>0</v>
      </c>
      <c r="V171" s="147">
        <f t="shared" si="26"/>
        <v>0</v>
      </c>
      <c r="X171" s="145">
        <f t="shared" ref="X171:X172" si="36">M171*Q171</f>
        <v>0</v>
      </c>
      <c r="Y171" s="146">
        <f t="shared" ref="Y171:Y172" si="37">M171*R171</f>
        <v>0</v>
      </c>
      <c r="Z171" s="147">
        <f t="shared" ref="Z171:Z172" si="38">M171*S171</f>
        <v>0</v>
      </c>
    </row>
    <row r="172" spans="1:26" x14ac:dyDescent="0.3">
      <c r="A172" s="194">
        <v>401300</v>
      </c>
      <c r="B172" s="195" t="s">
        <v>791</v>
      </c>
      <c r="C172" s="196">
        <f>'[2]FY 2018'!C343</f>
        <v>334.35</v>
      </c>
      <c r="D172" s="196">
        <f>'[2]FY 2018'!D343</f>
        <v>0</v>
      </c>
      <c r="E172" s="196">
        <f>'[2]FY 2018'!E343</f>
        <v>85.97</v>
      </c>
      <c r="F172" s="196">
        <f>'[2]FY 2018'!F343</f>
        <v>0</v>
      </c>
      <c r="G172" s="196">
        <f>'[2]FY 2018'!G343</f>
        <v>370.58</v>
      </c>
      <c r="H172" s="196">
        <f>'[2]FY 2018'!H343</f>
        <v>0</v>
      </c>
      <c r="I172" s="196">
        <f>'[2]FY 2018'!I343</f>
        <v>0</v>
      </c>
      <c r="J172" s="196">
        <f>'[2]FY 2018'!J343</f>
        <v>0</v>
      </c>
      <c r="K172" s="196">
        <f>'[2]FY 2018'!K343</f>
        <v>0</v>
      </c>
      <c r="L172" s="196">
        <f>'[2]FY 2018'!L343</f>
        <v>0</v>
      </c>
      <c r="M172" s="196">
        <f>'[2]FY 2018'!M343</f>
        <v>0</v>
      </c>
      <c r="N172" s="196">
        <f>'[2]FY 2018'!N343</f>
        <v>0</v>
      </c>
      <c r="O172" s="143"/>
      <c r="P172" s="144"/>
      <c r="Q172" s="1">
        <v>9.3700000000000006E-2</v>
      </c>
      <c r="R172" s="2">
        <v>0.7611</v>
      </c>
      <c r="S172" s="3">
        <v>0.1452</v>
      </c>
      <c r="T172" s="197">
        <f t="shared" ref="T172:T173" si="39">O172*Q172</f>
        <v>0</v>
      </c>
      <c r="U172" s="146">
        <f t="shared" ref="U172:U173" si="40">O172*R172</f>
        <v>0</v>
      </c>
      <c r="V172" s="147">
        <f t="shared" ref="V172:V173" si="41">O172*S172</f>
        <v>0</v>
      </c>
      <c r="X172" s="145">
        <f t="shared" si="36"/>
        <v>0</v>
      </c>
      <c r="Y172" s="146">
        <f t="shared" si="37"/>
        <v>0</v>
      </c>
      <c r="Z172" s="147">
        <f t="shared" si="38"/>
        <v>0</v>
      </c>
    </row>
    <row r="173" spans="1:26" x14ac:dyDescent="0.3">
      <c r="A173" s="194">
        <v>401341</v>
      </c>
      <c r="B173" s="195" t="s">
        <v>208</v>
      </c>
      <c r="C173" s="196">
        <f>'[2]FY 2018'!C344</f>
        <v>-226.39</v>
      </c>
      <c r="D173" s="196">
        <f>'[2]FY 2018'!D344</f>
        <v>206.54</v>
      </c>
      <c r="E173" s="196">
        <f>'[2]FY 2018'!E344</f>
        <v>270.2</v>
      </c>
      <c r="F173" s="196">
        <f>'[2]FY 2018'!F344</f>
        <v>374.09</v>
      </c>
      <c r="G173" s="196">
        <f>'[2]FY 2018'!G344</f>
        <v>313.97000000000003</v>
      </c>
      <c r="H173" s="196">
        <f>'[2]FY 2018'!H344</f>
        <v>152.44999999999999</v>
      </c>
      <c r="I173" s="196">
        <f>'[2]FY 2018'!I344</f>
        <v>890.89</v>
      </c>
      <c r="J173" s="196">
        <f>'[2]FY 2018'!J344</f>
        <v>118.55</v>
      </c>
      <c r="K173" s="196">
        <f>'[2]FY 2018'!K344</f>
        <v>363.61</v>
      </c>
      <c r="L173" s="196">
        <f>'[2]FY 2018'!L344</f>
        <v>1438.27</v>
      </c>
      <c r="M173" s="196">
        <f>'[2]FY 2018'!M344</f>
        <v>0</v>
      </c>
      <c r="N173" s="196">
        <f>'[2]FY 2018'!N344</f>
        <v>0</v>
      </c>
      <c r="O173" s="143">
        <f t="shared" si="23"/>
        <v>3902.1800000000003</v>
      </c>
      <c r="P173" s="144"/>
      <c r="Q173" s="1">
        <v>1</v>
      </c>
      <c r="R173" s="2">
        <v>0</v>
      </c>
      <c r="S173" s="3">
        <v>0</v>
      </c>
      <c r="T173" s="197">
        <f t="shared" si="39"/>
        <v>3902.1800000000003</v>
      </c>
      <c r="U173" s="146">
        <f t="shared" si="40"/>
        <v>0</v>
      </c>
      <c r="V173" s="147">
        <f t="shared" si="41"/>
        <v>0</v>
      </c>
      <c r="X173" s="145">
        <f t="shared" si="27"/>
        <v>0</v>
      </c>
      <c r="Y173" s="146">
        <f t="shared" si="28"/>
        <v>0</v>
      </c>
      <c r="Z173" s="147">
        <f t="shared" si="29"/>
        <v>0</v>
      </c>
    </row>
    <row r="174" spans="1:26" x14ac:dyDescent="0.3">
      <c r="A174" s="194">
        <v>401350</v>
      </c>
      <c r="B174" s="195" t="s">
        <v>209</v>
      </c>
      <c r="C174" s="196">
        <f>'[2]FY 2018'!C345</f>
        <v>0</v>
      </c>
      <c r="D174" s="196">
        <f>'[2]FY 2018'!D345</f>
        <v>0</v>
      </c>
      <c r="E174" s="196">
        <f>'[2]FY 2018'!E345</f>
        <v>0</v>
      </c>
      <c r="F174" s="196">
        <f>'[2]FY 2018'!F345</f>
        <v>0</v>
      </c>
      <c r="G174" s="196">
        <f>'[2]FY 2018'!G345</f>
        <v>0</v>
      </c>
      <c r="H174" s="196">
        <f>'[2]FY 2018'!H345</f>
        <v>0</v>
      </c>
      <c r="I174" s="196">
        <f>'[2]FY 2018'!I345</f>
        <v>0</v>
      </c>
      <c r="J174" s="196">
        <f>'[2]FY 2018'!J345</f>
        <v>0</v>
      </c>
      <c r="K174" s="196">
        <f>'[2]FY 2018'!K345</f>
        <v>0</v>
      </c>
      <c r="L174" s="196">
        <f>'[2]FY 2018'!L345</f>
        <v>0</v>
      </c>
      <c r="M174" s="196">
        <f>'[2]FY 2018'!M345</f>
        <v>0</v>
      </c>
      <c r="N174" s="196">
        <f>'[2]FY 2018'!N345</f>
        <v>0</v>
      </c>
      <c r="O174" s="143">
        <f>SUM(C174:N174)</f>
        <v>0</v>
      </c>
      <c r="P174" s="144"/>
      <c r="Q174" s="1">
        <v>0</v>
      </c>
      <c r="R174" s="2">
        <v>0</v>
      </c>
      <c r="S174" s="3">
        <v>1</v>
      </c>
      <c r="T174" s="197">
        <f t="shared" si="24"/>
        <v>0</v>
      </c>
      <c r="U174" s="146">
        <f t="shared" si="25"/>
        <v>0</v>
      </c>
      <c r="V174" s="147">
        <f t="shared" si="26"/>
        <v>0</v>
      </c>
      <c r="X174" s="145">
        <f t="shared" si="27"/>
        <v>0</v>
      </c>
      <c r="Y174" s="146">
        <f t="shared" si="28"/>
        <v>0</v>
      </c>
      <c r="Z174" s="147">
        <f t="shared" si="29"/>
        <v>0</v>
      </c>
    </row>
    <row r="175" spans="1:26" x14ac:dyDescent="0.3">
      <c r="A175" s="194">
        <v>401410</v>
      </c>
      <c r="B175" s="195" t="s">
        <v>210</v>
      </c>
      <c r="C175" s="196">
        <f>'[2]FY 2018'!C346</f>
        <v>0</v>
      </c>
      <c r="D175" s="196">
        <f>'[2]FY 2018'!D346</f>
        <v>0</v>
      </c>
      <c r="E175" s="196">
        <f>'[2]FY 2018'!E346</f>
        <v>0</v>
      </c>
      <c r="F175" s="196">
        <f>'[2]FY 2018'!F346</f>
        <v>0</v>
      </c>
      <c r="G175" s="196">
        <f>'[2]FY 2018'!G346</f>
        <v>0</v>
      </c>
      <c r="H175" s="196">
        <f>'[2]FY 2018'!H346</f>
        <v>0</v>
      </c>
      <c r="I175" s="196">
        <f>'[2]FY 2018'!I346</f>
        <v>0</v>
      </c>
      <c r="J175" s="196">
        <f>'[2]FY 2018'!J346</f>
        <v>0</v>
      </c>
      <c r="K175" s="196">
        <f>'[2]FY 2018'!K346</f>
        <v>0</v>
      </c>
      <c r="L175" s="196">
        <f>'[2]FY 2018'!L346</f>
        <v>0</v>
      </c>
      <c r="M175" s="196">
        <f>'[2]FY 2018'!M346</f>
        <v>0</v>
      </c>
      <c r="N175" s="196">
        <f>'[2]FY 2018'!N346</f>
        <v>0</v>
      </c>
      <c r="O175" s="143">
        <f t="shared" si="23"/>
        <v>0</v>
      </c>
      <c r="P175" s="144"/>
      <c r="Q175" s="1">
        <v>9.3700000000000006E-2</v>
      </c>
      <c r="R175" s="2">
        <v>0.7611</v>
      </c>
      <c r="S175" s="3">
        <v>0.1452</v>
      </c>
      <c r="T175" s="197">
        <f t="shared" si="24"/>
        <v>0</v>
      </c>
      <c r="U175" s="146">
        <f t="shared" si="25"/>
        <v>0</v>
      </c>
      <c r="V175" s="147">
        <f t="shared" si="26"/>
        <v>0</v>
      </c>
      <c r="X175" s="145">
        <f t="shared" si="27"/>
        <v>0</v>
      </c>
      <c r="Y175" s="146">
        <f t="shared" si="28"/>
        <v>0</v>
      </c>
      <c r="Z175" s="147">
        <f t="shared" si="29"/>
        <v>0</v>
      </c>
    </row>
    <row r="176" spans="1:26" x14ac:dyDescent="0.3">
      <c r="A176" s="194">
        <v>401412</v>
      </c>
      <c r="B176" s="195" t="s">
        <v>211</v>
      </c>
      <c r="C176" s="196">
        <f>'[2]FY 2018'!C347</f>
        <v>29105.94</v>
      </c>
      <c r="D176" s="196">
        <f>'[2]FY 2018'!D347</f>
        <v>29105.94</v>
      </c>
      <c r="E176" s="196">
        <f>'[2]FY 2018'!E347</f>
        <v>30685.74</v>
      </c>
      <c r="F176" s="196">
        <f>'[2]FY 2018'!F347</f>
        <v>29632.54</v>
      </c>
      <c r="G176" s="196">
        <f>'[2]FY 2018'!G347</f>
        <v>29632.54</v>
      </c>
      <c r="H176" s="196">
        <f>'[2]FY 2018'!H347</f>
        <v>29632.54</v>
      </c>
      <c r="I176" s="196">
        <f>'[2]FY 2018'!I347</f>
        <v>29632.54</v>
      </c>
      <c r="J176" s="196">
        <f>'[2]FY 2018'!J347</f>
        <v>29632.54</v>
      </c>
      <c r="K176" s="196">
        <f>'[2]FY 2018'!K347</f>
        <v>29632.54</v>
      </c>
      <c r="L176" s="196">
        <f>'[2]FY 2018'!L347</f>
        <v>29632.54</v>
      </c>
      <c r="M176" s="196">
        <f>'[2]FY 2018'!M347</f>
        <v>0</v>
      </c>
      <c r="N176" s="196">
        <f>'[2]FY 2018'!N347</f>
        <v>0</v>
      </c>
      <c r="O176" s="143">
        <f t="shared" si="23"/>
        <v>296325.40000000002</v>
      </c>
      <c r="P176" s="144"/>
      <c r="Q176" s="1">
        <v>9.3700000000000006E-2</v>
      </c>
      <c r="R176" s="2">
        <v>0.7611</v>
      </c>
      <c r="S176" s="3">
        <v>0.1452</v>
      </c>
      <c r="T176" s="197">
        <f t="shared" si="24"/>
        <v>27765.689980000003</v>
      </c>
      <c r="U176" s="146">
        <f t="shared" si="25"/>
        <v>225533.26194000003</v>
      </c>
      <c r="V176" s="147">
        <f t="shared" si="26"/>
        <v>43026.448080000002</v>
      </c>
      <c r="X176" s="145">
        <f t="shared" si="27"/>
        <v>0</v>
      </c>
      <c r="Y176" s="146">
        <f t="shared" si="28"/>
        <v>0</v>
      </c>
      <c r="Z176" s="147">
        <f t="shared" si="29"/>
        <v>0</v>
      </c>
    </row>
    <row r="177" spans="1:26" x14ac:dyDescent="0.3">
      <c r="A177" s="194">
        <v>401421</v>
      </c>
      <c r="B177" s="195" t="s">
        <v>212</v>
      </c>
      <c r="C177" s="196">
        <f>'[2]FY 2018'!C348</f>
        <v>19061.439999999999</v>
      </c>
      <c r="D177" s="196">
        <f>'[2]FY 2018'!D348</f>
        <v>10991.61</v>
      </c>
      <c r="E177" s="196">
        <f>'[2]FY 2018'!E348</f>
        <v>11215.77</v>
      </c>
      <c r="F177" s="196">
        <f>'[2]FY 2018'!F348</f>
        <v>14167.33</v>
      </c>
      <c r="G177" s="196">
        <f>'[2]FY 2018'!G348</f>
        <v>12178.98</v>
      </c>
      <c r="H177" s="196">
        <f>'[2]FY 2018'!H348</f>
        <v>14435.05</v>
      </c>
      <c r="I177" s="196">
        <f>'[2]FY 2018'!I348</f>
        <v>13077.79</v>
      </c>
      <c r="J177" s="196">
        <f>'[2]FY 2018'!J348</f>
        <v>13527.59</v>
      </c>
      <c r="K177" s="196">
        <f>'[2]FY 2018'!K348</f>
        <v>12735.68</v>
      </c>
      <c r="L177" s="196">
        <f>'[2]FY 2018'!L348</f>
        <v>10903.6</v>
      </c>
      <c r="M177" s="196">
        <f>'[2]FY 2018'!M348</f>
        <v>0</v>
      </c>
      <c r="N177" s="196">
        <f>'[2]FY 2018'!N348</f>
        <v>0</v>
      </c>
      <c r="O177" s="143">
        <f t="shared" si="23"/>
        <v>132294.84</v>
      </c>
      <c r="P177" s="144"/>
      <c r="Q177" s="1">
        <v>9.3700000000000006E-2</v>
      </c>
      <c r="R177" s="2">
        <v>0.7611</v>
      </c>
      <c r="S177" s="3">
        <v>0.1452</v>
      </c>
      <c r="T177" s="197">
        <f t="shared" si="24"/>
        <v>12396.026508000001</v>
      </c>
      <c r="U177" s="146">
        <f t="shared" si="25"/>
        <v>100689.602724</v>
      </c>
      <c r="V177" s="147">
        <f t="shared" si="26"/>
        <v>19209.210767999997</v>
      </c>
      <c r="X177" s="145">
        <f t="shared" si="27"/>
        <v>0</v>
      </c>
      <c r="Y177" s="146">
        <f t="shared" si="28"/>
        <v>0</v>
      </c>
      <c r="Z177" s="147">
        <f t="shared" si="29"/>
        <v>0</v>
      </c>
    </row>
    <row r="178" spans="1:26" x14ac:dyDescent="0.3">
      <c r="A178" s="194">
        <v>401422</v>
      </c>
      <c r="B178" s="195" t="s">
        <v>213</v>
      </c>
      <c r="C178" s="196">
        <f>'[2]FY 2018'!C349</f>
        <v>5806.29</v>
      </c>
      <c r="D178" s="196">
        <f>'[2]FY 2018'!D349</f>
        <v>5557.95</v>
      </c>
      <c r="E178" s="196">
        <f>'[2]FY 2018'!E349</f>
        <v>4646.8100000000004</v>
      </c>
      <c r="F178" s="196">
        <f>'[2]FY 2018'!F349</f>
        <v>5669.35</v>
      </c>
      <c r="G178" s="196">
        <f>'[2]FY 2018'!G349</f>
        <v>5627.97</v>
      </c>
      <c r="H178" s="196">
        <f>'[2]FY 2018'!H349</f>
        <v>9098.7199999999993</v>
      </c>
      <c r="I178" s="196">
        <f>'[2]FY 2018'!I349</f>
        <v>4869.58</v>
      </c>
      <c r="J178" s="196">
        <f>'[2]FY 2018'!J349</f>
        <v>3837.48</v>
      </c>
      <c r="K178" s="196">
        <f>'[2]FY 2018'!K349</f>
        <v>5307.91</v>
      </c>
      <c r="L178" s="196">
        <f>'[2]FY 2018'!L349</f>
        <v>7903.66</v>
      </c>
      <c r="M178" s="196">
        <f>'[2]FY 2018'!M349</f>
        <v>0</v>
      </c>
      <c r="N178" s="196">
        <f>'[2]FY 2018'!N349</f>
        <v>0</v>
      </c>
      <c r="O178" s="143">
        <f t="shared" si="23"/>
        <v>58325.720000000016</v>
      </c>
      <c r="P178" s="144"/>
      <c r="Q178" s="1">
        <v>9.3700000000000006E-2</v>
      </c>
      <c r="R178" s="2">
        <v>0.7611</v>
      </c>
      <c r="S178" s="3">
        <v>0.1452</v>
      </c>
      <c r="T178" s="197">
        <f t="shared" si="24"/>
        <v>5465.1199640000013</v>
      </c>
      <c r="U178" s="146">
        <f t="shared" si="25"/>
        <v>44391.705492000016</v>
      </c>
      <c r="V178" s="147">
        <f t="shared" si="26"/>
        <v>8468.8945440000025</v>
      </c>
      <c r="X178" s="145">
        <f t="shared" si="27"/>
        <v>0</v>
      </c>
      <c r="Y178" s="146">
        <f t="shared" si="28"/>
        <v>0</v>
      </c>
      <c r="Z178" s="147">
        <f t="shared" si="29"/>
        <v>0</v>
      </c>
    </row>
    <row r="179" spans="1:26" x14ac:dyDescent="0.3">
      <c r="A179" s="194">
        <v>401423</v>
      </c>
      <c r="B179" s="195" t="s">
        <v>214</v>
      </c>
      <c r="C179" s="196">
        <f>'[2]FY 2018'!C350</f>
        <v>3551.04</v>
      </c>
      <c r="D179" s="196">
        <f>'[2]FY 2018'!D350</f>
        <v>3009.83</v>
      </c>
      <c r="E179" s="196">
        <f>'[2]FY 2018'!E350</f>
        <v>2953.23</v>
      </c>
      <c r="F179" s="196">
        <f>'[2]FY 2018'!F350</f>
        <v>2859.69</v>
      </c>
      <c r="G179" s="196">
        <f>'[2]FY 2018'!G350</f>
        <v>2983.01</v>
      </c>
      <c r="H179" s="196">
        <f>'[2]FY 2018'!H350</f>
        <v>4089.73</v>
      </c>
      <c r="I179" s="196">
        <f>'[2]FY 2018'!I350</f>
        <v>3350.64</v>
      </c>
      <c r="J179" s="196">
        <f>'[2]FY 2018'!J350</f>
        <v>3026.71</v>
      </c>
      <c r="K179" s="196">
        <f>'[2]FY 2018'!K350</f>
        <v>1908.91</v>
      </c>
      <c r="L179" s="196">
        <f>'[2]FY 2018'!L350</f>
        <v>1638.8</v>
      </c>
      <c r="M179" s="196">
        <f>'[2]FY 2018'!M350</f>
        <v>0</v>
      </c>
      <c r="N179" s="196">
        <f>'[2]FY 2018'!N350</f>
        <v>0</v>
      </c>
      <c r="O179" s="143">
        <f>SUM(C179:N179)</f>
        <v>29371.59</v>
      </c>
      <c r="P179" s="144"/>
      <c r="Q179" s="1">
        <v>9.3700000000000006E-2</v>
      </c>
      <c r="R179" s="2">
        <v>0.7611</v>
      </c>
      <c r="S179" s="3">
        <v>0.1452</v>
      </c>
      <c r="T179" s="197">
        <f>O179*Q179</f>
        <v>2752.1179830000001</v>
      </c>
      <c r="U179" s="146">
        <f>O179*R179</f>
        <v>22354.717149</v>
      </c>
      <c r="V179" s="147">
        <f>O179*S179</f>
        <v>4264.754868</v>
      </c>
      <c r="X179" s="145">
        <f t="shared" si="27"/>
        <v>0</v>
      </c>
      <c r="Y179" s="146">
        <f t="shared" si="28"/>
        <v>0</v>
      </c>
      <c r="Z179" s="147">
        <f t="shared" si="29"/>
        <v>0</v>
      </c>
    </row>
    <row r="180" spans="1:26" x14ac:dyDescent="0.3">
      <c r="A180" s="194">
        <v>401424</v>
      </c>
      <c r="B180" s="195" t="s">
        <v>215</v>
      </c>
      <c r="C180" s="196">
        <f>'[2]FY 2018'!C351</f>
        <v>0</v>
      </c>
      <c r="D180" s="196">
        <f>'[2]FY 2018'!D351</f>
        <v>0</v>
      </c>
      <c r="E180" s="196">
        <f>'[2]FY 2018'!E351</f>
        <v>0</v>
      </c>
      <c r="F180" s="196">
        <f>'[2]FY 2018'!F351</f>
        <v>0</v>
      </c>
      <c r="G180" s="196">
        <f>'[2]FY 2018'!G351</f>
        <v>0</v>
      </c>
      <c r="H180" s="196">
        <f>'[2]FY 2018'!H351</f>
        <v>0</v>
      </c>
      <c r="I180" s="196">
        <f>'[2]FY 2018'!I351</f>
        <v>0</v>
      </c>
      <c r="J180" s="196">
        <f>'[2]FY 2018'!J351</f>
        <v>8320.59</v>
      </c>
      <c r="K180" s="196">
        <f>'[2]FY 2018'!K351</f>
        <v>0</v>
      </c>
      <c r="L180" s="196">
        <f>'[2]FY 2018'!L351</f>
        <v>0</v>
      </c>
      <c r="M180" s="196">
        <f>'[2]FY 2018'!M351</f>
        <v>0</v>
      </c>
      <c r="N180" s="196">
        <f>'[2]FY 2018'!N351</f>
        <v>0</v>
      </c>
      <c r="O180" s="143">
        <f>SUM(C180:N180)</f>
        <v>8320.59</v>
      </c>
      <c r="P180" s="144"/>
      <c r="Q180" s="1">
        <v>0</v>
      </c>
      <c r="R180" s="2">
        <v>1</v>
      </c>
      <c r="S180" s="3">
        <v>0</v>
      </c>
      <c r="T180" s="197">
        <f>O180*Q180</f>
        <v>0</v>
      </c>
      <c r="U180" s="146">
        <f>O180*R180</f>
        <v>8320.59</v>
      </c>
      <c r="V180" s="147">
        <f>O180*S180</f>
        <v>0</v>
      </c>
      <c r="X180" s="145">
        <f t="shared" si="27"/>
        <v>0</v>
      </c>
      <c r="Y180" s="146">
        <f t="shared" si="28"/>
        <v>0</v>
      </c>
      <c r="Z180" s="147">
        <f t="shared" si="29"/>
        <v>0</v>
      </c>
    </row>
    <row r="181" spans="1:26" x14ac:dyDescent="0.3">
      <c r="A181" s="194">
        <v>401425</v>
      </c>
      <c r="B181" s="195" t="s">
        <v>216</v>
      </c>
      <c r="C181" s="196">
        <f>'[2]FY 2018'!C352</f>
        <v>0</v>
      </c>
      <c r="D181" s="196">
        <f>'[2]FY 2018'!D352</f>
        <v>0</v>
      </c>
      <c r="E181" s="196">
        <f>'[2]FY 2018'!E352</f>
        <v>0</v>
      </c>
      <c r="F181" s="196">
        <f>'[2]FY 2018'!F352</f>
        <v>0</v>
      </c>
      <c r="G181" s="196">
        <f>'[2]FY 2018'!G352</f>
        <v>0</v>
      </c>
      <c r="H181" s="196">
        <f>'[2]FY 2018'!H352</f>
        <v>0</v>
      </c>
      <c r="I181" s="196">
        <f>'[2]FY 2018'!I352</f>
        <v>0</v>
      </c>
      <c r="J181" s="196">
        <f>'[2]FY 2018'!J352</f>
        <v>0</v>
      </c>
      <c r="K181" s="196">
        <f>'[2]FY 2018'!K352</f>
        <v>0</v>
      </c>
      <c r="L181" s="196">
        <f>'[2]FY 2018'!L352</f>
        <v>0</v>
      </c>
      <c r="M181" s="196">
        <f>'[2]FY 2018'!M352</f>
        <v>0</v>
      </c>
      <c r="N181" s="196">
        <f>'[2]FY 2018'!N352</f>
        <v>0</v>
      </c>
      <c r="O181" s="143">
        <f>SUM(C181:N181)</f>
        <v>0</v>
      </c>
      <c r="P181" s="144"/>
      <c r="Q181" s="1">
        <v>9.3700000000000006E-2</v>
      </c>
      <c r="R181" s="2">
        <v>0.7611</v>
      </c>
      <c r="S181" s="3">
        <v>0.1452</v>
      </c>
      <c r="T181" s="197">
        <f>O181*Q181</f>
        <v>0</v>
      </c>
      <c r="U181" s="146">
        <f>O181*R181</f>
        <v>0</v>
      </c>
      <c r="V181" s="147">
        <f>O181*S181</f>
        <v>0</v>
      </c>
      <c r="X181" s="145">
        <f t="shared" si="27"/>
        <v>0</v>
      </c>
      <c r="Y181" s="146">
        <f t="shared" si="28"/>
        <v>0</v>
      </c>
      <c r="Z181" s="147">
        <f t="shared" si="29"/>
        <v>0</v>
      </c>
    </row>
    <row r="182" spans="1:26" x14ac:dyDescent="0.3">
      <c r="A182" s="194">
        <v>401426</v>
      </c>
      <c r="B182" s="195" t="s">
        <v>217</v>
      </c>
      <c r="C182" s="196">
        <f>'[2]FY 2018'!C353</f>
        <v>2743.84</v>
      </c>
      <c r="D182" s="196">
        <f>'[2]FY 2018'!D353</f>
        <v>1658.3</v>
      </c>
      <c r="E182" s="196">
        <f>'[2]FY 2018'!E353</f>
        <v>941.24</v>
      </c>
      <c r="F182" s="196">
        <f>'[2]FY 2018'!F353</f>
        <v>610.20000000000005</v>
      </c>
      <c r="G182" s="196">
        <f>'[2]FY 2018'!G353</f>
        <v>754.84</v>
      </c>
      <c r="H182" s="196">
        <f>'[2]FY 2018'!H353</f>
        <v>2974.43</v>
      </c>
      <c r="I182" s="196">
        <f>'[2]FY 2018'!I353</f>
        <v>0</v>
      </c>
      <c r="J182" s="196">
        <f>'[2]FY 2018'!J353</f>
        <v>0</v>
      </c>
      <c r="K182" s="196">
        <f>'[2]FY 2018'!K353</f>
        <v>1745.23</v>
      </c>
      <c r="L182" s="196">
        <f>'[2]FY 2018'!L353</f>
        <v>851.24</v>
      </c>
      <c r="M182" s="196">
        <f>'[2]FY 2018'!M353</f>
        <v>0</v>
      </c>
      <c r="N182" s="196">
        <f>'[2]FY 2018'!N353</f>
        <v>0</v>
      </c>
      <c r="O182" s="143">
        <f>SUM(C182:N182)</f>
        <v>12279.32</v>
      </c>
      <c r="P182" s="144"/>
      <c r="Q182" s="1">
        <v>9.3700000000000006E-2</v>
      </c>
      <c r="R182" s="2">
        <v>0.7611</v>
      </c>
      <c r="S182" s="3">
        <v>0.1452</v>
      </c>
      <c r="T182" s="197">
        <f>O182*Q182</f>
        <v>1150.5722840000001</v>
      </c>
      <c r="U182" s="146">
        <f>O182*R182</f>
        <v>9345.7904519999993</v>
      </c>
      <c r="V182" s="147">
        <f>O182*S182</f>
        <v>1782.9572639999999</v>
      </c>
      <c r="X182" s="145">
        <f t="shared" si="27"/>
        <v>0</v>
      </c>
      <c r="Y182" s="146">
        <f t="shared" si="28"/>
        <v>0</v>
      </c>
      <c r="Z182" s="147">
        <f t="shared" si="29"/>
        <v>0</v>
      </c>
    </row>
    <row r="183" spans="1:26" x14ac:dyDescent="0.3">
      <c r="A183" s="194">
        <v>401427</v>
      </c>
      <c r="B183" s="195" t="s">
        <v>218</v>
      </c>
      <c r="C183" s="196">
        <f>'[2]FY 2018'!C354</f>
        <v>0</v>
      </c>
      <c r="D183" s="196">
        <f>'[2]FY 2018'!D354</f>
        <v>0</v>
      </c>
      <c r="E183" s="196">
        <f>'[2]FY 2018'!E354</f>
        <v>0</v>
      </c>
      <c r="F183" s="196">
        <f>'[2]FY 2018'!F354</f>
        <v>0</v>
      </c>
      <c r="G183" s="196">
        <f>'[2]FY 2018'!G354</f>
        <v>0</v>
      </c>
      <c r="H183" s="196">
        <f>'[2]FY 2018'!H354</f>
        <v>0</v>
      </c>
      <c r="I183" s="196">
        <f>'[2]FY 2018'!I354</f>
        <v>0</v>
      </c>
      <c r="J183" s="196">
        <f>'[2]FY 2018'!J354</f>
        <v>0</v>
      </c>
      <c r="K183" s="196">
        <f>'[2]FY 2018'!K354</f>
        <v>0</v>
      </c>
      <c r="L183" s="196">
        <f>'[2]FY 2018'!L354</f>
        <v>0</v>
      </c>
      <c r="M183" s="196">
        <f>'[2]FY 2018'!M354</f>
        <v>0</v>
      </c>
      <c r="N183" s="196">
        <f>'[2]FY 2018'!N354</f>
        <v>0</v>
      </c>
      <c r="O183" s="143">
        <f>SUM(C183:N183)</f>
        <v>0</v>
      </c>
      <c r="P183" s="144"/>
      <c r="Q183" s="1">
        <v>9.3700000000000006E-2</v>
      </c>
      <c r="R183" s="2">
        <v>0.7611</v>
      </c>
      <c r="S183" s="3">
        <v>0.1452</v>
      </c>
      <c r="T183" s="197">
        <f>O183*Q183</f>
        <v>0</v>
      </c>
      <c r="U183" s="146">
        <f>O183*R183</f>
        <v>0</v>
      </c>
      <c r="V183" s="147">
        <f>O183*S183</f>
        <v>0</v>
      </c>
      <c r="X183" s="145">
        <f t="shared" si="27"/>
        <v>0</v>
      </c>
      <c r="Y183" s="146">
        <f t="shared" si="28"/>
        <v>0</v>
      </c>
      <c r="Z183" s="147">
        <f t="shared" si="29"/>
        <v>0</v>
      </c>
    </row>
    <row r="184" spans="1:26" x14ac:dyDescent="0.3">
      <c r="A184" s="194">
        <v>401440</v>
      </c>
      <c r="B184" s="195" t="s">
        <v>219</v>
      </c>
      <c r="C184" s="196">
        <f>'[2]FY 2018'!C355</f>
        <v>0</v>
      </c>
      <c r="D184" s="196">
        <f>'[2]FY 2018'!D355</f>
        <v>0</v>
      </c>
      <c r="E184" s="196">
        <f>'[2]FY 2018'!E355</f>
        <v>0</v>
      </c>
      <c r="F184" s="196">
        <f>'[2]FY 2018'!F355</f>
        <v>0</v>
      </c>
      <c r="G184" s="196">
        <f>'[2]FY 2018'!G355</f>
        <v>0</v>
      </c>
      <c r="H184" s="196">
        <f>'[2]FY 2018'!H355</f>
        <v>0</v>
      </c>
      <c r="I184" s="196">
        <f>'[2]FY 2018'!I355</f>
        <v>0</v>
      </c>
      <c r="J184" s="196">
        <f>'[2]FY 2018'!J355</f>
        <v>0</v>
      </c>
      <c r="K184" s="196">
        <f>'[2]FY 2018'!K355</f>
        <v>0</v>
      </c>
      <c r="L184" s="196">
        <f>'[2]FY 2018'!L355</f>
        <v>0</v>
      </c>
      <c r="M184" s="196">
        <f>'[2]FY 2018'!M355</f>
        <v>0</v>
      </c>
      <c r="N184" s="196">
        <f>'[2]FY 2018'!N355</f>
        <v>0</v>
      </c>
      <c r="O184" s="143">
        <f t="shared" si="23"/>
        <v>0</v>
      </c>
      <c r="P184" s="144"/>
      <c r="Q184" s="1">
        <v>9.3700000000000006E-2</v>
      </c>
      <c r="R184" s="2">
        <v>0.7611</v>
      </c>
      <c r="S184" s="3">
        <v>0.1452</v>
      </c>
      <c r="T184" s="197">
        <f t="shared" si="24"/>
        <v>0</v>
      </c>
      <c r="U184" s="146">
        <f t="shared" si="25"/>
        <v>0</v>
      </c>
      <c r="V184" s="147">
        <f t="shared" si="26"/>
        <v>0</v>
      </c>
      <c r="X184" s="145">
        <f t="shared" si="27"/>
        <v>0</v>
      </c>
      <c r="Y184" s="146">
        <f t="shared" si="28"/>
        <v>0</v>
      </c>
      <c r="Z184" s="147">
        <f t="shared" si="29"/>
        <v>0</v>
      </c>
    </row>
    <row r="185" spans="1:26" x14ac:dyDescent="0.3">
      <c r="A185" s="194">
        <v>401450</v>
      </c>
      <c r="B185" s="195" t="s">
        <v>220</v>
      </c>
      <c r="C185" s="196">
        <f>'[2]FY 2018'!C356</f>
        <v>0</v>
      </c>
      <c r="D185" s="196">
        <f>'[2]FY 2018'!D356</f>
        <v>0</v>
      </c>
      <c r="E185" s="196">
        <f>'[2]FY 2018'!E356</f>
        <v>0</v>
      </c>
      <c r="F185" s="196">
        <f>'[2]FY 2018'!F356</f>
        <v>0</v>
      </c>
      <c r="G185" s="196">
        <f>'[2]FY 2018'!G356</f>
        <v>0</v>
      </c>
      <c r="H185" s="196">
        <f>'[2]FY 2018'!H356</f>
        <v>0</v>
      </c>
      <c r="I185" s="196">
        <f>'[2]FY 2018'!I356</f>
        <v>0</v>
      </c>
      <c r="J185" s="196">
        <f>'[2]FY 2018'!J356</f>
        <v>0</v>
      </c>
      <c r="K185" s="196">
        <f>'[2]FY 2018'!K356</f>
        <v>0</v>
      </c>
      <c r="L185" s="196">
        <f>'[2]FY 2018'!L356</f>
        <v>0</v>
      </c>
      <c r="M185" s="196">
        <f>'[2]FY 2018'!M356</f>
        <v>0</v>
      </c>
      <c r="N185" s="196">
        <f>'[2]FY 2018'!N356</f>
        <v>0</v>
      </c>
      <c r="O185" s="143">
        <f t="shared" si="23"/>
        <v>0</v>
      </c>
      <c r="P185" s="144"/>
      <c r="Q185" s="1">
        <v>0</v>
      </c>
      <c r="R185" s="2">
        <v>0</v>
      </c>
      <c r="S185" s="3">
        <v>1</v>
      </c>
      <c r="T185" s="197">
        <f t="shared" si="24"/>
        <v>0</v>
      </c>
      <c r="U185" s="146">
        <f t="shared" si="25"/>
        <v>0</v>
      </c>
      <c r="V185" s="147">
        <f t="shared" si="26"/>
        <v>0</v>
      </c>
      <c r="X185" s="145">
        <f t="shared" si="27"/>
        <v>0</v>
      </c>
      <c r="Y185" s="146">
        <f t="shared" si="28"/>
        <v>0</v>
      </c>
      <c r="Z185" s="147">
        <f t="shared" si="29"/>
        <v>0</v>
      </c>
    </row>
    <row r="186" spans="1:26" x14ac:dyDescent="0.3">
      <c r="A186" s="194">
        <v>401451</v>
      </c>
      <c r="B186" s="195" t="s">
        <v>221</v>
      </c>
      <c r="C186" s="196">
        <f>'[2]FY 2018'!C357</f>
        <v>0</v>
      </c>
      <c r="D186" s="196">
        <f>'[2]FY 2018'!D357</f>
        <v>0</v>
      </c>
      <c r="E186" s="196">
        <f>'[2]FY 2018'!E357</f>
        <v>0</v>
      </c>
      <c r="F186" s="196">
        <f>'[2]FY 2018'!F357</f>
        <v>0</v>
      </c>
      <c r="G186" s="196">
        <f>'[2]FY 2018'!G357</f>
        <v>0</v>
      </c>
      <c r="H186" s="196">
        <f>'[2]FY 2018'!H357</f>
        <v>0</v>
      </c>
      <c r="I186" s="196">
        <f>'[2]FY 2018'!I357</f>
        <v>0</v>
      </c>
      <c r="J186" s="196">
        <f>'[2]FY 2018'!J357</f>
        <v>0</v>
      </c>
      <c r="K186" s="196">
        <f>'[2]FY 2018'!K357</f>
        <v>0</v>
      </c>
      <c r="L186" s="196">
        <f>'[2]FY 2018'!L357</f>
        <v>0</v>
      </c>
      <c r="M186" s="196">
        <f>'[2]FY 2018'!M357</f>
        <v>0</v>
      </c>
      <c r="N186" s="196">
        <f>'[2]FY 2018'!N357</f>
        <v>0</v>
      </c>
      <c r="O186" s="143">
        <f t="shared" si="23"/>
        <v>0</v>
      </c>
      <c r="P186" s="144"/>
      <c r="Q186" s="1">
        <v>0</v>
      </c>
      <c r="R186" s="2">
        <v>0</v>
      </c>
      <c r="S186" s="3">
        <v>1</v>
      </c>
      <c r="T186" s="197">
        <f t="shared" si="24"/>
        <v>0</v>
      </c>
      <c r="U186" s="146">
        <f t="shared" si="25"/>
        <v>0</v>
      </c>
      <c r="V186" s="147">
        <f t="shared" si="26"/>
        <v>0</v>
      </c>
      <c r="X186" s="145">
        <f t="shared" si="27"/>
        <v>0</v>
      </c>
      <c r="Y186" s="146">
        <f t="shared" si="28"/>
        <v>0</v>
      </c>
      <c r="Z186" s="147">
        <f t="shared" si="29"/>
        <v>0</v>
      </c>
    </row>
    <row r="187" spans="1:26" x14ac:dyDescent="0.3">
      <c r="A187" s="194">
        <v>401455</v>
      </c>
      <c r="B187" s="195" t="s">
        <v>754</v>
      </c>
      <c r="C187" s="196">
        <f>'[2]FY 2018'!C358</f>
        <v>0</v>
      </c>
      <c r="D187" s="196">
        <f>'[2]FY 2018'!D358</f>
        <v>0</v>
      </c>
      <c r="E187" s="196">
        <f>'[2]FY 2018'!E358</f>
        <v>0</v>
      </c>
      <c r="F187" s="196">
        <f>'[2]FY 2018'!F358</f>
        <v>0</v>
      </c>
      <c r="G187" s="196">
        <f>'[2]FY 2018'!G358</f>
        <v>0</v>
      </c>
      <c r="H187" s="196">
        <f>'[2]FY 2018'!H358</f>
        <v>0</v>
      </c>
      <c r="I187" s="196">
        <f>'[2]FY 2018'!I358</f>
        <v>0</v>
      </c>
      <c r="J187" s="196">
        <f>'[2]FY 2018'!J358</f>
        <v>0</v>
      </c>
      <c r="K187" s="196">
        <f>'[2]FY 2018'!K358</f>
        <v>0</v>
      </c>
      <c r="L187" s="196">
        <f>'[2]FY 2018'!L358</f>
        <v>0</v>
      </c>
      <c r="M187" s="196">
        <f>'[2]FY 2018'!M358</f>
        <v>0</v>
      </c>
      <c r="N187" s="196">
        <f>'[2]FY 2018'!N358</f>
        <v>0</v>
      </c>
      <c r="O187" s="143"/>
      <c r="P187" s="144"/>
      <c r="Q187" s="1">
        <v>0</v>
      </c>
      <c r="R187" s="2">
        <v>1</v>
      </c>
      <c r="S187" s="3">
        <v>0</v>
      </c>
      <c r="T187" s="197">
        <f t="shared" si="24"/>
        <v>0</v>
      </c>
      <c r="U187" s="146">
        <f t="shared" si="25"/>
        <v>0</v>
      </c>
      <c r="V187" s="147">
        <f t="shared" si="26"/>
        <v>0</v>
      </c>
      <c r="X187" s="145">
        <f t="shared" si="27"/>
        <v>0</v>
      </c>
      <c r="Y187" s="146">
        <f t="shared" si="28"/>
        <v>0</v>
      </c>
      <c r="Z187" s="147">
        <f t="shared" si="29"/>
        <v>0</v>
      </c>
    </row>
    <row r="188" spans="1:26" x14ac:dyDescent="0.3">
      <c r="A188" s="194">
        <v>401456</v>
      </c>
      <c r="B188" s="195" t="s">
        <v>222</v>
      </c>
      <c r="C188" s="196">
        <f>'[2]FY 2018'!C359</f>
        <v>0</v>
      </c>
      <c r="D188" s="196">
        <f>'[2]FY 2018'!D359</f>
        <v>0</v>
      </c>
      <c r="E188" s="196">
        <f>'[2]FY 2018'!E359</f>
        <v>0</v>
      </c>
      <c r="F188" s="196">
        <f>'[2]FY 2018'!F359</f>
        <v>0</v>
      </c>
      <c r="G188" s="196">
        <f>'[2]FY 2018'!G359</f>
        <v>0</v>
      </c>
      <c r="H188" s="196">
        <f>'[2]FY 2018'!H359</f>
        <v>0</v>
      </c>
      <c r="I188" s="196">
        <f>'[2]FY 2018'!I359</f>
        <v>0</v>
      </c>
      <c r="J188" s="196">
        <f>'[2]FY 2018'!J359</f>
        <v>0</v>
      </c>
      <c r="K188" s="196">
        <f>'[2]FY 2018'!K359</f>
        <v>0</v>
      </c>
      <c r="L188" s="196">
        <f>'[2]FY 2018'!L359</f>
        <v>0</v>
      </c>
      <c r="M188" s="196">
        <f>'[2]FY 2018'!M359</f>
        <v>0</v>
      </c>
      <c r="N188" s="196">
        <f>'[2]FY 2018'!N359</f>
        <v>0</v>
      </c>
      <c r="O188" s="143">
        <f>SUM(C188:N188)</f>
        <v>0</v>
      </c>
      <c r="P188" s="144"/>
      <c r="Q188" s="1">
        <v>0</v>
      </c>
      <c r="R188" s="2">
        <v>0</v>
      </c>
      <c r="S188" s="3">
        <v>1</v>
      </c>
      <c r="T188" s="197">
        <f>O188*Q188</f>
        <v>0</v>
      </c>
      <c r="U188" s="146">
        <f>O188*R188</f>
        <v>0</v>
      </c>
      <c r="V188" s="147">
        <f>O188*S188</f>
        <v>0</v>
      </c>
      <c r="X188" s="145">
        <f t="shared" si="27"/>
        <v>0</v>
      </c>
      <c r="Y188" s="146">
        <f t="shared" si="28"/>
        <v>0</v>
      </c>
      <c r="Z188" s="147">
        <f t="shared" si="29"/>
        <v>0</v>
      </c>
    </row>
    <row r="189" spans="1:26" x14ac:dyDescent="0.3">
      <c r="A189" s="194">
        <v>401460</v>
      </c>
      <c r="B189" s="195" t="s">
        <v>223</v>
      </c>
      <c r="C189" s="196">
        <f>'[2]FY 2018'!C360</f>
        <v>0</v>
      </c>
      <c r="D189" s="196">
        <f>'[2]FY 2018'!D360</f>
        <v>0</v>
      </c>
      <c r="E189" s="196">
        <f>'[2]FY 2018'!E360</f>
        <v>0</v>
      </c>
      <c r="F189" s="196">
        <f>'[2]FY 2018'!F360</f>
        <v>0</v>
      </c>
      <c r="G189" s="196">
        <f>'[2]FY 2018'!G360</f>
        <v>0</v>
      </c>
      <c r="H189" s="196">
        <f>'[2]FY 2018'!H360</f>
        <v>0</v>
      </c>
      <c r="I189" s="196">
        <f>'[2]FY 2018'!I360</f>
        <v>0</v>
      </c>
      <c r="J189" s="196">
        <f>'[2]FY 2018'!J360</f>
        <v>0</v>
      </c>
      <c r="K189" s="196">
        <f>'[2]FY 2018'!K360</f>
        <v>0</v>
      </c>
      <c r="L189" s="196">
        <f>'[2]FY 2018'!L360</f>
        <v>0</v>
      </c>
      <c r="M189" s="196">
        <f>'[2]FY 2018'!M360</f>
        <v>0</v>
      </c>
      <c r="N189" s="196">
        <f>'[2]FY 2018'!N360</f>
        <v>0</v>
      </c>
      <c r="O189" s="143">
        <f>SUM(C189:N189)</f>
        <v>0</v>
      </c>
      <c r="P189" s="144"/>
      <c r="Q189" s="1">
        <v>0</v>
      </c>
      <c r="R189" s="2">
        <v>1</v>
      </c>
      <c r="S189" s="3">
        <v>0</v>
      </c>
      <c r="T189" s="197">
        <f>O189*Q189</f>
        <v>0</v>
      </c>
      <c r="U189" s="146">
        <f>O189*R189</f>
        <v>0</v>
      </c>
      <c r="V189" s="147">
        <f>O189*S189</f>
        <v>0</v>
      </c>
      <c r="X189" s="145">
        <f t="shared" si="27"/>
        <v>0</v>
      </c>
      <c r="Y189" s="146">
        <f t="shared" si="28"/>
        <v>0</v>
      </c>
      <c r="Z189" s="147">
        <f t="shared" si="29"/>
        <v>0</v>
      </c>
    </row>
    <row r="190" spans="1:26" x14ac:dyDescent="0.3">
      <c r="A190" s="194">
        <v>401465</v>
      </c>
      <c r="B190" s="195" t="s">
        <v>114</v>
      </c>
      <c r="C190" s="196">
        <f>'[2]FY 2018'!C361</f>
        <v>0</v>
      </c>
      <c r="D190" s="196">
        <f>'[2]FY 2018'!D361</f>
        <v>0</v>
      </c>
      <c r="E190" s="196">
        <f>'[2]FY 2018'!E361</f>
        <v>0</v>
      </c>
      <c r="F190" s="196">
        <f>'[2]FY 2018'!F361</f>
        <v>0</v>
      </c>
      <c r="G190" s="196">
        <f>'[2]FY 2018'!G361</f>
        <v>0</v>
      </c>
      <c r="H190" s="196">
        <f>'[2]FY 2018'!H361</f>
        <v>0</v>
      </c>
      <c r="I190" s="196">
        <f>'[2]FY 2018'!I361</f>
        <v>0</v>
      </c>
      <c r="J190" s="196">
        <f>'[2]FY 2018'!J361</f>
        <v>0</v>
      </c>
      <c r="K190" s="196">
        <f>'[2]FY 2018'!K361</f>
        <v>0</v>
      </c>
      <c r="L190" s="196">
        <f>'[2]FY 2018'!L361</f>
        <v>0</v>
      </c>
      <c r="M190" s="196">
        <f>'[2]FY 2018'!M361</f>
        <v>0</v>
      </c>
      <c r="N190" s="196">
        <f>'[2]FY 2018'!N361</f>
        <v>0</v>
      </c>
      <c r="O190" s="143">
        <f t="shared" si="23"/>
        <v>0</v>
      </c>
      <c r="P190" s="144"/>
      <c r="Q190" s="1">
        <v>0</v>
      </c>
      <c r="R190" s="2">
        <v>1</v>
      </c>
      <c r="S190" s="3">
        <v>0</v>
      </c>
      <c r="T190" s="197">
        <f t="shared" si="24"/>
        <v>0</v>
      </c>
      <c r="U190" s="146">
        <f t="shared" si="25"/>
        <v>0</v>
      </c>
      <c r="V190" s="147">
        <f t="shared" si="26"/>
        <v>0</v>
      </c>
      <c r="X190" s="145">
        <f t="shared" si="27"/>
        <v>0</v>
      </c>
      <c r="Y190" s="146">
        <f t="shared" si="28"/>
        <v>0</v>
      </c>
      <c r="Z190" s="147">
        <f t="shared" si="29"/>
        <v>0</v>
      </c>
    </row>
    <row r="191" spans="1:26" x14ac:dyDescent="0.3">
      <c r="A191" s="203">
        <v>401470</v>
      </c>
      <c r="B191" s="204" t="s">
        <v>224</v>
      </c>
      <c r="C191" s="196">
        <f>'[2]FY 2018'!C362</f>
        <v>0</v>
      </c>
      <c r="D191" s="196">
        <f>'[2]FY 2018'!D362</f>
        <v>0</v>
      </c>
      <c r="E191" s="196">
        <f>'[2]FY 2018'!E362</f>
        <v>0</v>
      </c>
      <c r="F191" s="196">
        <f>'[2]FY 2018'!F362</f>
        <v>0</v>
      </c>
      <c r="G191" s="196">
        <f>'[2]FY 2018'!G362</f>
        <v>0</v>
      </c>
      <c r="H191" s="196">
        <f>'[2]FY 2018'!H362</f>
        <v>0</v>
      </c>
      <c r="I191" s="196">
        <f>'[2]FY 2018'!I362</f>
        <v>0</v>
      </c>
      <c r="J191" s="196">
        <f>'[2]FY 2018'!J362</f>
        <v>0</v>
      </c>
      <c r="K191" s="196">
        <f>'[2]FY 2018'!K362</f>
        <v>0</v>
      </c>
      <c r="L191" s="196">
        <f>'[2]FY 2018'!L362</f>
        <v>0</v>
      </c>
      <c r="M191" s="196">
        <f>'[2]FY 2018'!M362</f>
        <v>0</v>
      </c>
      <c r="N191" s="196">
        <f>'[2]FY 2018'!N362</f>
        <v>0</v>
      </c>
      <c r="O191" s="143">
        <f t="shared" si="23"/>
        <v>0</v>
      </c>
      <c r="P191" s="144"/>
      <c r="Q191" s="1">
        <v>0</v>
      </c>
      <c r="R191" s="2">
        <v>1</v>
      </c>
      <c r="S191" s="3">
        <v>0</v>
      </c>
      <c r="T191" s="197">
        <f t="shared" si="24"/>
        <v>0</v>
      </c>
      <c r="U191" s="146">
        <f t="shared" si="25"/>
        <v>0</v>
      </c>
      <c r="V191" s="147">
        <f t="shared" si="26"/>
        <v>0</v>
      </c>
      <c r="X191" s="145">
        <f t="shared" si="27"/>
        <v>0</v>
      </c>
      <c r="Y191" s="146">
        <f t="shared" si="28"/>
        <v>0</v>
      </c>
      <c r="Z191" s="147">
        <f t="shared" si="29"/>
        <v>0</v>
      </c>
    </row>
    <row r="192" spans="1:26" ht="14.4" thickBot="1" x14ac:dyDescent="0.35">
      <c r="A192" s="205">
        <v>408002</v>
      </c>
      <c r="B192" s="206" t="s">
        <v>225</v>
      </c>
      <c r="C192" s="196">
        <f>'[2]FY 2018'!C363</f>
        <v>0</v>
      </c>
      <c r="D192" s="196">
        <f>'[2]FY 2018'!D363</f>
        <v>0</v>
      </c>
      <c r="E192" s="196">
        <f>'[2]FY 2018'!E363</f>
        <v>0</v>
      </c>
      <c r="F192" s="196">
        <f>'[2]FY 2018'!F363</f>
        <v>0</v>
      </c>
      <c r="G192" s="196">
        <f>'[2]FY 2018'!G363</f>
        <v>0</v>
      </c>
      <c r="H192" s="196">
        <f>'[2]FY 2018'!H363</f>
        <v>0</v>
      </c>
      <c r="I192" s="196">
        <f>'[2]FY 2018'!I363</f>
        <v>0</v>
      </c>
      <c r="J192" s="196">
        <f>'[2]FY 2018'!J363</f>
        <v>0</v>
      </c>
      <c r="K192" s="196">
        <f>'[2]FY 2018'!K363</f>
        <v>0</v>
      </c>
      <c r="L192" s="196">
        <f>'[2]FY 2018'!L363</f>
        <v>0</v>
      </c>
      <c r="M192" s="196">
        <f>'[2]FY 2018'!M363</f>
        <v>0</v>
      </c>
      <c r="N192" s="196">
        <f>'[2]FY 2018'!N363</f>
        <v>0</v>
      </c>
      <c r="O192" s="207">
        <f t="shared" si="23"/>
        <v>0</v>
      </c>
      <c r="P192" s="208"/>
      <c r="Q192" s="30">
        <v>0.5</v>
      </c>
      <c r="R192" s="31">
        <v>0.5</v>
      </c>
      <c r="S192" s="32">
        <v>0</v>
      </c>
      <c r="T192" s="209">
        <f t="shared" si="24"/>
        <v>0</v>
      </c>
      <c r="U192" s="210">
        <f t="shared" si="25"/>
        <v>0</v>
      </c>
      <c r="V192" s="211">
        <f t="shared" si="26"/>
        <v>0</v>
      </c>
      <c r="X192" s="212">
        <f t="shared" si="27"/>
        <v>0</v>
      </c>
      <c r="Y192" s="213">
        <f t="shared" si="28"/>
        <v>0</v>
      </c>
      <c r="Z192" s="214">
        <f t="shared" si="29"/>
        <v>0</v>
      </c>
    </row>
    <row r="193" spans="1:26" s="112" customFormat="1" ht="16.2" thickBot="1" x14ac:dyDescent="0.35">
      <c r="A193" s="215"/>
      <c r="B193" s="158" t="s">
        <v>226</v>
      </c>
      <c r="C193" s="216">
        <f t="shared" ref="C193:O193" si="42">SUM(C136:C192)</f>
        <v>176017.10000000003</v>
      </c>
      <c r="D193" s="216">
        <f t="shared" si="42"/>
        <v>212621.23</v>
      </c>
      <c r="E193" s="216">
        <f t="shared" si="42"/>
        <v>223955.35999999996</v>
      </c>
      <c r="F193" s="216">
        <f t="shared" si="42"/>
        <v>236369.85000000003</v>
      </c>
      <c r="G193" s="216">
        <f t="shared" si="42"/>
        <v>194727.59000000005</v>
      </c>
      <c r="H193" s="216">
        <f t="shared" si="42"/>
        <v>283367.03999999998</v>
      </c>
      <c r="I193" s="216">
        <f t="shared" si="42"/>
        <v>111694.12</v>
      </c>
      <c r="J193" s="216">
        <f t="shared" si="42"/>
        <v>321493.28999999998</v>
      </c>
      <c r="K193" s="216">
        <f t="shared" si="42"/>
        <v>231868.25999999998</v>
      </c>
      <c r="L193" s="216">
        <f t="shared" si="42"/>
        <v>257645.13999999996</v>
      </c>
      <c r="M193" s="216">
        <f t="shared" si="42"/>
        <v>0</v>
      </c>
      <c r="N193" s="216">
        <f t="shared" si="42"/>
        <v>0</v>
      </c>
      <c r="O193" s="217">
        <f t="shared" si="42"/>
        <v>2248968.0799999991</v>
      </c>
      <c r="P193" s="218"/>
      <c r="Q193" s="33"/>
      <c r="R193" s="34"/>
      <c r="S193" s="35"/>
      <c r="T193" s="219">
        <f>SUM(T136:T192)</f>
        <v>641792.39488000004</v>
      </c>
      <c r="U193" s="220">
        <f>SUM(U136:U192)</f>
        <v>1351695.90671</v>
      </c>
      <c r="V193" s="221">
        <f>SUM(V136:V192)</f>
        <v>255479.77841000003</v>
      </c>
      <c r="X193" s="222">
        <f>SUM(X136:X192)</f>
        <v>0</v>
      </c>
      <c r="Y193" s="220">
        <f>SUM(Y136:Y192)</f>
        <v>0</v>
      </c>
      <c r="Z193" s="221">
        <f>SUM(Z136:Z192)</f>
        <v>0</v>
      </c>
    </row>
    <row r="194" spans="1:26" x14ac:dyDescent="0.3">
      <c r="A194" s="130" t="s">
        <v>21</v>
      </c>
      <c r="B194" s="131" t="s">
        <v>227</v>
      </c>
      <c r="C194" s="223"/>
      <c r="D194" s="223"/>
      <c r="E194" s="223"/>
      <c r="F194" s="223"/>
      <c r="G194" s="223"/>
      <c r="H194" s="223"/>
      <c r="I194" s="223"/>
      <c r="J194" s="223"/>
      <c r="K194" s="223"/>
      <c r="L194" s="223"/>
      <c r="M194" s="223"/>
      <c r="N194" s="223"/>
      <c r="O194" s="143"/>
      <c r="P194" s="144"/>
      <c r="Q194" s="36"/>
      <c r="R194" s="37"/>
      <c r="S194" s="38"/>
      <c r="T194" s="224"/>
      <c r="U194" s="225"/>
      <c r="V194" s="226"/>
      <c r="X194" s="224"/>
      <c r="Y194" s="225"/>
      <c r="Z194" s="226"/>
    </row>
    <row r="195" spans="1:26" x14ac:dyDescent="0.3">
      <c r="A195" s="194">
        <v>401490</v>
      </c>
      <c r="B195" s="195" t="s">
        <v>228</v>
      </c>
      <c r="C195" s="196">
        <f>'[2]FY 2018'!C367</f>
        <v>3944.91</v>
      </c>
      <c r="D195" s="196">
        <f>'[2]FY 2018'!D367</f>
        <v>4314.16</v>
      </c>
      <c r="E195" s="196">
        <f>'[2]FY 2018'!E367</f>
        <v>3347.49</v>
      </c>
      <c r="F195" s="196">
        <f>'[2]FY 2018'!F367</f>
        <v>4914.9799999999996</v>
      </c>
      <c r="G195" s="196">
        <f>'[2]FY 2018'!G367</f>
        <v>3220.14</v>
      </c>
      <c r="H195" s="196">
        <f>'[2]FY 2018'!H367</f>
        <v>3519.26</v>
      </c>
      <c r="I195" s="196">
        <f>'[2]FY 2018'!I367</f>
        <v>5405.06</v>
      </c>
      <c r="J195" s="196">
        <f>'[2]FY 2018'!J367</f>
        <v>2033.12</v>
      </c>
      <c r="K195" s="196">
        <f>'[2]FY 2018'!K367</f>
        <v>3368.23</v>
      </c>
      <c r="L195" s="196">
        <f>'[2]FY 2018'!L367</f>
        <v>2533.11</v>
      </c>
      <c r="M195" s="196">
        <f>'[2]FY 2018'!M367</f>
        <v>0</v>
      </c>
      <c r="N195" s="196">
        <f>'[2]FY 2018'!N367</f>
        <v>0</v>
      </c>
      <c r="O195" s="143">
        <f t="shared" ref="O195:O215" si="43">SUM(C195:N195)</f>
        <v>36600.460000000006</v>
      </c>
      <c r="P195" s="144"/>
      <c r="Q195" s="1">
        <v>0.17100000000000001</v>
      </c>
      <c r="R195" s="2">
        <v>0.66349999999999998</v>
      </c>
      <c r="S195" s="3">
        <v>0.16550000000000001</v>
      </c>
      <c r="T195" s="145">
        <f t="shared" ref="T195:T212" si="44">O195*Q195</f>
        <v>6258.6786600000014</v>
      </c>
      <c r="U195" s="146">
        <f t="shared" ref="U195:U212" si="45">O195*R195</f>
        <v>24284.405210000004</v>
      </c>
      <c r="V195" s="147">
        <f t="shared" ref="V195:V212" si="46">O195*S195</f>
        <v>6057.3761300000015</v>
      </c>
      <c r="X195" s="145">
        <f t="shared" ref="X195:X215" si="47">M195*Q195</f>
        <v>0</v>
      </c>
      <c r="Y195" s="146">
        <f t="shared" ref="Y195:Y215" si="48">M195*R195</f>
        <v>0</v>
      </c>
      <c r="Z195" s="147">
        <f t="shared" ref="Z195:Z215" si="49">M195*S195</f>
        <v>0</v>
      </c>
    </row>
    <row r="196" spans="1:26" x14ac:dyDescent="0.3">
      <c r="A196" s="194" t="s">
        <v>229</v>
      </c>
      <c r="B196" s="195" t="s">
        <v>230</v>
      </c>
      <c r="C196" s="196">
        <f>'[2]FY 2018'!C368</f>
        <v>3125</v>
      </c>
      <c r="D196" s="196">
        <f>'[2]FY 2018'!D368</f>
        <v>3285</v>
      </c>
      <c r="E196" s="196">
        <f>'[2]FY 2018'!E368</f>
        <v>5290</v>
      </c>
      <c r="F196" s="196">
        <f>'[2]FY 2018'!F368</f>
        <v>3675</v>
      </c>
      <c r="G196" s="196">
        <f>'[2]FY 2018'!G368</f>
        <v>5255</v>
      </c>
      <c r="H196" s="196">
        <f>'[2]FY 2018'!H368</f>
        <v>4570</v>
      </c>
      <c r="I196" s="196">
        <f>'[2]FY 2018'!I368</f>
        <v>5115</v>
      </c>
      <c r="J196" s="196">
        <f>'[2]FY 2018'!J368</f>
        <v>3965</v>
      </c>
      <c r="K196" s="196">
        <f>'[2]FY 2018'!K368</f>
        <v>3915</v>
      </c>
      <c r="L196" s="196">
        <f>'[2]FY 2018'!L368</f>
        <v>1730</v>
      </c>
      <c r="M196" s="196">
        <f>'[2]FY 2018'!M368</f>
        <v>0</v>
      </c>
      <c r="N196" s="196">
        <f>'[2]FY 2018'!N368</f>
        <v>0</v>
      </c>
      <c r="O196" s="143">
        <f>SUM(C196:N196)</f>
        <v>39925</v>
      </c>
      <c r="P196" s="144"/>
      <c r="Q196" s="1">
        <v>0</v>
      </c>
      <c r="R196" s="2">
        <v>0</v>
      </c>
      <c r="S196" s="3">
        <v>1</v>
      </c>
      <c r="T196" s="145">
        <f>O196*Q196</f>
        <v>0</v>
      </c>
      <c r="U196" s="146">
        <f>O196*R196</f>
        <v>0</v>
      </c>
      <c r="V196" s="147">
        <f>O196*S196</f>
        <v>39925</v>
      </c>
      <c r="X196" s="145">
        <f t="shared" si="47"/>
        <v>0</v>
      </c>
      <c r="Y196" s="146">
        <f t="shared" si="48"/>
        <v>0</v>
      </c>
      <c r="Z196" s="147">
        <f t="shared" si="49"/>
        <v>0</v>
      </c>
    </row>
    <row r="197" spans="1:26" x14ac:dyDescent="0.3">
      <c r="A197" s="194">
        <v>401500</v>
      </c>
      <c r="B197" s="195" t="s">
        <v>231</v>
      </c>
      <c r="C197" s="196">
        <f>'[2]FY 2018'!C369</f>
        <v>0</v>
      </c>
      <c r="D197" s="196">
        <f>'[2]FY 2018'!D369</f>
        <v>0</v>
      </c>
      <c r="E197" s="196">
        <f>'[2]FY 2018'!E369</f>
        <v>0</v>
      </c>
      <c r="F197" s="196">
        <f>'[2]FY 2018'!F369</f>
        <v>0</v>
      </c>
      <c r="G197" s="196">
        <f>'[2]FY 2018'!G369</f>
        <v>179</v>
      </c>
      <c r="H197" s="196">
        <f>'[2]FY 2018'!H369</f>
        <v>0</v>
      </c>
      <c r="I197" s="196">
        <f>'[2]FY 2018'!I369</f>
        <v>0</v>
      </c>
      <c r="J197" s="196">
        <f>'[2]FY 2018'!J369</f>
        <v>23.81</v>
      </c>
      <c r="K197" s="196">
        <f>'[2]FY 2018'!K369</f>
        <v>0</v>
      </c>
      <c r="L197" s="196">
        <f>'[2]FY 2018'!L369</f>
        <v>141.55000000000001</v>
      </c>
      <c r="M197" s="196">
        <f>'[2]FY 2018'!M369</f>
        <v>0</v>
      </c>
      <c r="N197" s="196">
        <f>'[2]FY 2018'!N369</f>
        <v>0</v>
      </c>
      <c r="O197" s="143">
        <f>SUM(C197:N197)</f>
        <v>344.36</v>
      </c>
      <c r="P197" s="144"/>
      <c r="Q197" s="1">
        <v>0.17100000000000001</v>
      </c>
      <c r="R197" s="2">
        <v>0.66349999999999998</v>
      </c>
      <c r="S197" s="3">
        <v>0.16550000000000001</v>
      </c>
      <c r="T197" s="145">
        <f>O197*Q197</f>
        <v>58.885560000000005</v>
      </c>
      <c r="U197" s="146">
        <f>O197*R197</f>
        <v>228.48285999999999</v>
      </c>
      <c r="V197" s="147">
        <f>O197*S197</f>
        <v>56.991580000000006</v>
      </c>
      <c r="X197" s="145">
        <f t="shared" si="47"/>
        <v>0</v>
      </c>
      <c r="Y197" s="146">
        <f t="shared" si="48"/>
        <v>0</v>
      </c>
      <c r="Z197" s="147">
        <f t="shared" si="49"/>
        <v>0</v>
      </c>
    </row>
    <row r="198" spans="1:26" x14ac:dyDescent="0.3">
      <c r="A198" s="194">
        <v>401512</v>
      </c>
      <c r="B198" s="195" t="s">
        <v>232</v>
      </c>
      <c r="C198" s="196">
        <f>'[2]FY 2018'!C370</f>
        <v>0</v>
      </c>
      <c r="D198" s="196">
        <f>'[2]FY 2018'!D370</f>
        <v>0</v>
      </c>
      <c r="E198" s="196">
        <f>'[2]FY 2018'!E370</f>
        <v>0</v>
      </c>
      <c r="F198" s="196">
        <f>'[2]FY 2018'!F370</f>
        <v>0</v>
      </c>
      <c r="G198" s="196">
        <f>'[2]FY 2018'!G370</f>
        <v>0</v>
      </c>
      <c r="H198" s="196">
        <f>'[2]FY 2018'!H370</f>
        <v>0</v>
      </c>
      <c r="I198" s="196">
        <f>'[2]FY 2018'!I370</f>
        <v>0</v>
      </c>
      <c r="J198" s="196">
        <f>'[2]FY 2018'!J370</f>
        <v>0</v>
      </c>
      <c r="K198" s="196">
        <f>'[2]FY 2018'!K370</f>
        <v>0</v>
      </c>
      <c r="L198" s="196">
        <f>'[2]FY 2018'!L370</f>
        <v>0</v>
      </c>
      <c r="M198" s="196">
        <f>'[2]FY 2018'!M370</f>
        <v>0</v>
      </c>
      <c r="N198" s="196">
        <f>'[2]FY 2018'!N370</f>
        <v>0</v>
      </c>
      <c r="O198" s="143">
        <f t="shared" si="43"/>
        <v>0</v>
      </c>
      <c r="P198" s="144"/>
      <c r="Q198" s="1">
        <v>0.17100000000000001</v>
      </c>
      <c r="R198" s="2">
        <v>0.66349999999999998</v>
      </c>
      <c r="S198" s="3">
        <v>0.16550000000000001</v>
      </c>
      <c r="T198" s="145">
        <f t="shared" si="44"/>
        <v>0</v>
      </c>
      <c r="U198" s="146">
        <f t="shared" si="45"/>
        <v>0</v>
      </c>
      <c r="V198" s="147">
        <f t="shared" si="46"/>
        <v>0</v>
      </c>
      <c r="X198" s="145">
        <f t="shared" si="47"/>
        <v>0</v>
      </c>
      <c r="Y198" s="146">
        <f t="shared" si="48"/>
        <v>0</v>
      </c>
      <c r="Z198" s="147">
        <f t="shared" si="49"/>
        <v>0</v>
      </c>
    </row>
    <row r="199" spans="1:26" x14ac:dyDescent="0.3">
      <c r="A199" s="194">
        <v>401513</v>
      </c>
      <c r="B199" s="195" t="s">
        <v>233</v>
      </c>
      <c r="C199" s="196">
        <f>'[2]FY 2018'!C371</f>
        <v>0</v>
      </c>
      <c r="D199" s="196">
        <f>'[2]FY 2018'!D371</f>
        <v>0</v>
      </c>
      <c r="E199" s="196">
        <f>'[2]FY 2018'!E371</f>
        <v>0</v>
      </c>
      <c r="F199" s="196">
        <f>'[2]FY 2018'!F371</f>
        <v>0</v>
      </c>
      <c r="G199" s="196">
        <f>'[2]FY 2018'!G371</f>
        <v>0</v>
      </c>
      <c r="H199" s="196">
        <f>'[2]FY 2018'!H371</f>
        <v>0</v>
      </c>
      <c r="I199" s="196">
        <f>'[2]FY 2018'!I371</f>
        <v>0</v>
      </c>
      <c r="J199" s="196">
        <f>'[2]FY 2018'!J371</f>
        <v>0</v>
      </c>
      <c r="K199" s="196">
        <f>'[2]FY 2018'!K371</f>
        <v>0</v>
      </c>
      <c r="L199" s="196">
        <f>'[2]FY 2018'!L371</f>
        <v>0</v>
      </c>
      <c r="M199" s="196">
        <f>'[2]FY 2018'!M371</f>
        <v>0</v>
      </c>
      <c r="N199" s="196">
        <f>'[2]FY 2018'!N371</f>
        <v>0</v>
      </c>
      <c r="O199" s="143">
        <f t="shared" si="43"/>
        <v>0</v>
      </c>
      <c r="P199" s="144"/>
      <c r="Q199" s="1">
        <v>0.17100000000000001</v>
      </c>
      <c r="R199" s="2">
        <v>0.66349999999999998</v>
      </c>
      <c r="S199" s="3">
        <v>0.16550000000000001</v>
      </c>
      <c r="T199" s="145">
        <f t="shared" si="44"/>
        <v>0</v>
      </c>
      <c r="U199" s="146">
        <f t="shared" si="45"/>
        <v>0</v>
      </c>
      <c r="V199" s="147">
        <f t="shared" si="46"/>
        <v>0</v>
      </c>
      <c r="X199" s="145">
        <f t="shared" si="47"/>
        <v>0</v>
      </c>
      <c r="Y199" s="146">
        <f t="shared" si="48"/>
        <v>0</v>
      </c>
      <c r="Z199" s="147">
        <f t="shared" si="49"/>
        <v>0</v>
      </c>
    </row>
    <row r="200" spans="1:26" x14ac:dyDescent="0.3">
      <c r="A200" s="194">
        <v>401519</v>
      </c>
      <c r="B200" s="195" t="s">
        <v>234</v>
      </c>
      <c r="C200" s="196">
        <f>'[2]FY 2018'!C372</f>
        <v>0</v>
      </c>
      <c r="D200" s="196">
        <f>'[2]FY 2018'!D372</f>
        <v>0</v>
      </c>
      <c r="E200" s="196">
        <f>'[2]FY 2018'!E372</f>
        <v>0</v>
      </c>
      <c r="F200" s="196">
        <f>'[2]FY 2018'!F372</f>
        <v>0</v>
      </c>
      <c r="G200" s="196">
        <f>'[2]FY 2018'!G372</f>
        <v>0</v>
      </c>
      <c r="H200" s="196">
        <f>'[2]FY 2018'!H372</f>
        <v>0</v>
      </c>
      <c r="I200" s="196">
        <f>'[2]FY 2018'!I372</f>
        <v>0</v>
      </c>
      <c r="J200" s="196">
        <f>'[2]FY 2018'!J372</f>
        <v>0</v>
      </c>
      <c r="K200" s="196">
        <f>'[2]FY 2018'!K372</f>
        <v>0</v>
      </c>
      <c r="L200" s="196">
        <f>'[2]FY 2018'!L372</f>
        <v>0</v>
      </c>
      <c r="M200" s="196">
        <f>'[2]FY 2018'!M372</f>
        <v>0</v>
      </c>
      <c r="N200" s="196">
        <f>'[2]FY 2018'!N372</f>
        <v>0</v>
      </c>
      <c r="O200" s="143">
        <f t="shared" si="43"/>
        <v>0</v>
      </c>
      <c r="P200" s="144"/>
      <c r="Q200" s="1">
        <v>0</v>
      </c>
      <c r="R200" s="2">
        <v>0</v>
      </c>
      <c r="S200" s="3">
        <v>1</v>
      </c>
      <c r="T200" s="145">
        <f t="shared" si="44"/>
        <v>0</v>
      </c>
      <c r="U200" s="146">
        <f t="shared" si="45"/>
        <v>0</v>
      </c>
      <c r="V200" s="147">
        <f t="shared" si="46"/>
        <v>0</v>
      </c>
      <c r="X200" s="145">
        <f t="shared" si="47"/>
        <v>0</v>
      </c>
      <c r="Y200" s="146">
        <f t="shared" si="48"/>
        <v>0</v>
      </c>
      <c r="Z200" s="147">
        <f t="shared" si="49"/>
        <v>0</v>
      </c>
    </row>
    <row r="201" spans="1:26" x14ac:dyDescent="0.3">
      <c r="A201" s="194">
        <v>401520</v>
      </c>
      <c r="B201" s="195" t="s">
        <v>235</v>
      </c>
      <c r="C201" s="196">
        <f>'[2]FY 2018'!C373</f>
        <v>707.03</v>
      </c>
      <c r="D201" s="196">
        <f>'[2]FY 2018'!D373</f>
        <v>610.44000000000005</v>
      </c>
      <c r="E201" s="196">
        <f>'[2]FY 2018'!E373</f>
        <v>154.94999999999999</v>
      </c>
      <c r="F201" s="196">
        <f>'[2]FY 2018'!F373</f>
        <v>0</v>
      </c>
      <c r="G201" s="196">
        <f>'[2]FY 2018'!G373</f>
        <v>3047.28</v>
      </c>
      <c r="H201" s="196">
        <f>'[2]FY 2018'!H373</f>
        <v>426.28</v>
      </c>
      <c r="I201" s="196">
        <f>'[2]FY 2018'!I373</f>
        <v>1251.8</v>
      </c>
      <c r="J201" s="196">
        <f>'[2]FY 2018'!J373</f>
        <v>700.4</v>
      </c>
      <c r="K201" s="196">
        <f>'[2]FY 2018'!K373</f>
        <v>606.79999999999995</v>
      </c>
      <c r="L201" s="196">
        <f>'[2]FY 2018'!L373</f>
        <v>708.8</v>
      </c>
      <c r="M201" s="196">
        <f>'[2]FY 2018'!M373</f>
        <v>0</v>
      </c>
      <c r="N201" s="196">
        <f>'[2]FY 2018'!N373</f>
        <v>0</v>
      </c>
      <c r="O201" s="143">
        <f t="shared" si="43"/>
        <v>8213.7800000000007</v>
      </c>
      <c r="P201" s="144"/>
      <c r="Q201" s="1">
        <v>0.16669999999999999</v>
      </c>
      <c r="R201" s="2">
        <v>0.6008</v>
      </c>
      <c r="S201" s="3">
        <v>0.23250000000000001</v>
      </c>
      <c r="T201" s="145">
        <f t="shared" si="44"/>
        <v>1369.237126</v>
      </c>
      <c r="U201" s="146">
        <f t="shared" si="45"/>
        <v>4934.8390240000008</v>
      </c>
      <c r="V201" s="147">
        <f t="shared" si="46"/>
        <v>1909.7038500000003</v>
      </c>
      <c r="X201" s="145">
        <f t="shared" si="47"/>
        <v>0</v>
      </c>
      <c r="Y201" s="146">
        <f t="shared" si="48"/>
        <v>0</v>
      </c>
      <c r="Z201" s="147">
        <f t="shared" si="49"/>
        <v>0</v>
      </c>
    </row>
    <row r="202" spans="1:26" x14ac:dyDescent="0.3">
      <c r="A202" s="194">
        <v>401521</v>
      </c>
      <c r="B202" s="195" t="s">
        <v>236</v>
      </c>
      <c r="C202" s="196">
        <f>'[2]FY 2018'!C374</f>
        <v>4038.02</v>
      </c>
      <c r="D202" s="196">
        <f>'[2]FY 2018'!D374</f>
        <v>2631.13</v>
      </c>
      <c r="E202" s="196">
        <f>'[2]FY 2018'!E374</f>
        <v>5577.32</v>
      </c>
      <c r="F202" s="196">
        <f>'[2]FY 2018'!F374</f>
        <v>3048.33</v>
      </c>
      <c r="G202" s="196">
        <f>'[2]FY 2018'!G374</f>
        <v>3619.69</v>
      </c>
      <c r="H202" s="196">
        <f>'[2]FY 2018'!H374</f>
        <v>3127.1</v>
      </c>
      <c r="I202" s="196">
        <f>'[2]FY 2018'!I374</f>
        <v>2638.89</v>
      </c>
      <c r="J202" s="196">
        <f>'[2]FY 2018'!J374</f>
        <v>2837.71</v>
      </c>
      <c r="K202" s="196">
        <f>'[2]FY 2018'!K374</f>
        <v>2616.5100000000002</v>
      </c>
      <c r="L202" s="196">
        <f>'[2]FY 2018'!L374</f>
        <v>3069.87</v>
      </c>
      <c r="M202" s="196">
        <f>'[2]FY 2018'!M374</f>
        <v>0</v>
      </c>
      <c r="N202" s="196">
        <f>'[2]FY 2018'!N374</f>
        <v>0</v>
      </c>
      <c r="O202" s="143">
        <f t="shared" si="43"/>
        <v>33204.57</v>
      </c>
      <c r="P202" s="144"/>
      <c r="Q202" s="1">
        <v>0.16669999999999999</v>
      </c>
      <c r="R202" s="2">
        <v>0.6008</v>
      </c>
      <c r="S202" s="3">
        <v>0.23250000000000001</v>
      </c>
      <c r="T202" s="145">
        <f t="shared" si="44"/>
        <v>5535.2018189999999</v>
      </c>
      <c r="U202" s="146">
        <f t="shared" si="45"/>
        <v>19949.305656</v>
      </c>
      <c r="V202" s="147">
        <f t="shared" si="46"/>
        <v>7720.0625250000003</v>
      </c>
      <c r="X202" s="145">
        <f t="shared" si="47"/>
        <v>0</v>
      </c>
      <c r="Y202" s="146">
        <f t="shared" si="48"/>
        <v>0</v>
      </c>
      <c r="Z202" s="147">
        <f t="shared" si="49"/>
        <v>0</v>
      </c>
    </row>
    <row r="203" spans="1:26" x14ac:dyDescent="0.3">
      <c r="A203" s="194" t="s">
        <v>237</v>
      </c>
      <c r="B203" s="195" t="s">
        <v>238</v>
      </c>
      <c r="C203" s="196">
        <f>'[2]FY 2018'!C375</f>
        <v>0</v>
      </c>
      <c r="D203" s="196">
        <f>'[2]FY 2018'!D375</f>
        <v>535</v>
      </c>
      <c r="E203" s="196">
        <f>'[2]FY 2018'!E375</f>
        <v>1299.5</v>
      </c>
      <c r="F203" s="196">
        <f>'[2]FY 2018'!F375</f>
        <v>0</v>
      </c>
      <c r="G203" s="196">
        <f>'[2]FY 2018'!G375</f>
        <v>461.67</v>
      </c>
      <c r="H203" s="196">
        <f>'[2]FY 2018'!H375</f>
        <v>385</v>
      </c>
      <c r="I203" s="196">
        <f>'[2]FY 2018'!I375</f>
        <v>0</v>
      </c>
      <c r="J203" s="196">
        <f>'[2]FY 2018'!J375</f>
        <v>105</v>
      </c>
      <c r="K203" s="196">
        <f>'[2]FY 2018'!K375</f>
        <v>0</v>
      </c>
      <c r="L203" s="196">
        <f>'[2]FY 2018'!L375</f>
        <v>890</v>
      </c>
      <c r="M203" s="196">
        <f>'[2]FY 2018'!M375</f>
        <v>0</v>
      </c>
      <c r="N203" s="196">
        <f>'[2]FY 2018'!N375</f>
        <v>0</v>
      </c>
      <c r="O203" s="143">
        <f t="shared" si="43"/>
        <v>3676.17</v>
      </c>
      <c r="P203" s="144"/>
      <c r="Q203" s="1">
        <v>0.16669999999999999</v>
      </c>
      <c r="R203" s="2">
        <v>0.6008</v>
      </c>
      <c r="S203" s="3">
        <v>0.23250000000000001</v>
      </c>
      <c r="T203" s="145">
        <f t="shared" si="44"/>
        <v>612.81753900000001</v>
      </c>
      <c r="U203" s="146">
        <f t="shared" si="45"/>
        <v>2208.6429360000002</v>
      </c>
      <c r="V203" s="147">
        <f t="shared" si="46"/>
        <v>854.7095250000001</v>
      </c>
      <c r="X203" s="145">
        <f t="shared" si="47"/>
        <v>0</v>
      </c>
      <c r="Y203" s="146">
        <f t="shared" si="48"/>
        <v>0</v>
      </c>
      <c r="Z203" s="147">
        <f t="shared" si="49"/>
        <v>0</v>
      </c>
    </row>
    <row r="204" spans="1:26" x14ac:dyDescent="0.3">
      <c r="A204" s="194">
        <v>401525</v>
      </c>
      <c r="B204" s="195" t="s">
        <v>239</v>
      </c>
      <c r="C204" s="196">
        <f>'[2]FY 2018'!C376</f>
        <v>0</v>
      </c>
      <c r="D204" s="196">
        <f>'[2]FY 2018'!D376</f>
        <v>0</v>
      </c>
      <c r="E204" s="196">
        <f>'[2]FY 2018'!E376</f>
        <v>0</v>
      </c>
      <c r="F204" s="196">
        <f>'[2]FY 2018'!F376</f>
        <v>0</v>
      </c>
      <c r="G204" s="196">
        <f>'[2]FY 2018'!G376</f>
        <v>0</v>
      </c>
      <c r="H204" s="196">
        <f>'[2]FY 2018'!H376</f>
        <v>0</v>
      </c>
      <c r="I204" s="196">
        <f>'[2]FY 2018'!I376</f>
        <v>0</v>
      </c>
      <c r="J204" s="196">
        <f>'[2]FY 2018'!J376</f>
        <v>0</v>
      </c>
      <c r="K204" s="196">
        <f>'[2]FY 2018'!K376</f>
        <v>0</v>
      </c>
      <c r="L204" s="196">
        <f>'[2]FY 2018'!L376</f>
        <v>0</v>
      </c>
      <c r="M204" s="196">
        <f>'[2]FY 2018'!M376</f>
        <v>0</v>
      </c>
      <c r="N204" s="196">
        <f>'[2]FY 2018'!N376</f>
        <v>0</v>
      </c>
      <c r="O204" s="143">
        <f t="shared" si="43"/>
        <v>0</v>
      </c>
      <c r="P204" s="144"/>
      <c r="Q204" s="1">
        <v>0.17100000000000001</v>
      </c>
      <c r="R204" s="2">
        <v>0.66349999999999998</v>
      </c>
      <c r="S204" s="3">
        <v>0.16550000000000001</v>
      </c>
      <c r="T204" s="145">
        <f t="shared" si="44"/>
        <v>0</v>
      </c>
      <c r="U204" s="146">
        <f t="shared" si="45"/>
        <v>0</v>
      </c>
      <c r="V204" s="147">
        <f t="shared" si="46"/>
        <v>0</v>
      </c>
      <c r="X204" s="145">
        <f t="shared" si="47"/>
        <v>0</v>
      </c>
      <c r="Y204" s="146">
        <f t="shared" si="48"/>
        <v>0</v>
      </c>
      <c r="Z204" s="147">
        <f t="shared" si="49"/>
        <v>0</v>
      </c>
    </row>
    <row r="205" spans="1:26" x14ac:dyDescent="0.3">
      <c r="A205" s="194">
        <v>401531</v>
      </c>
      <c r="B205" s="195" t="s">
        <v>240</v>
      </c>
      <c r="C205" s="196">
        <f>'[2]FY 2018'!C377</f>
        <v>0</v>
      </c>
      <c r="D205" s="196">
        <f>'[2]FY 2018'!D377</f>
        <v>0</v>
      </c>
      <c r="E205" s="196">
        <f>'[2]FY 2018'!E377</f>
        <v>0</v>
      </c>
      <c r="F205" s="196">
        <f>'[2]FY 2018'!F377</f>
        <v>0</v>
      </c>
      <c r="G205" s="196">
        <f>'[2]FY 2018'!G377</f>
        <v>0</v>
      </c>
      <c r="H205" s="196">
        <f>'[2]FY 2018'!H377</f>
        <v>0</v>
      </c>
      <c r="I205" s="196">
        <f>'[2]FY 2018'!I377</f>
        <v>0</v>
      </c>
      <c r="J205" s="196">
        <f>'[2]FY 2018'!J377</f>
        <v>0</v>
      </c>
      <c r="K205" s="196">
        <f>'[2]FY 2018'!K377</f>
        <v>0</v>
      </c>
      <c r="L205" s="196">
        <f>'[2]FY 2018'!L377</f>
        <v>0</v>
      </c>
      <c r="M205" s="196">
        <f>'[2]FY 2018'!M377</f>
        <v>0</v>
      </c>
      <c r="N205" s="196">
        <f>'[2]FY 2018'!N377</f>
        <v>0</v>
      </c>
      <c r="O205" s="143">
        <f t="shared" si="43"/>
        <v>0</v>
      </c>
      <c r="P205" s="144"/>
      <c r="Q205" s="1">
        <v>0.1454</v>
      </c>
      <c r="R205" s="2">
        <v>0.44479999999999997</v>
      </c>
      <c r="S205" s="3">
        <v>0.4098</v>
      </c>
      <c r="T205" s="145">
        <f t="shared" si="44"/>
        <v>0</v>
      </c>
      <c r="U205" s="146">
        <f t="shared" si="45"/>
        <v>0</v>
      </c>
      <c r="V205" s="147">
        <f t="shared" si="46"/>
        <v>0</v>
      </c>
      <c r="X205" s="145">
        <f t="shared" si="47"/>
        <v>0</v>
      </c>
      <c r="Y205" s="146">
        <f t="shared" si="48"/>
        <v>0</v>
      </c>
      <c r="Z205" s="147">
        <f t="shared" si="49"/>
        <v>0</v>
      </c>
    </row>
    <row r="206" spans="1:26" x14ac:dyDescent="0.3">
      <c r="A206" s="194">
        <v>401532</v>
      </c>
      <c r="B206" s="195" t="s">
        <v>241</v>
      </c>
      <c r="C206" s="196">
        <f>'[2]FY 2018'!C378</f>
        <v>0</v>
      </c>
      <c r="D206" s="196">
        <f>'[2]FY 2018'!D378</f>
        <v>0</v>
      </c>
      <c r="E206" s="196">
        <f>'[2]FY 2018'!E378</f>
        <v>0</v>
      </c>
      <c r="F206" s="196">
        <f>'[2]FY 2018'!F378</f>
        <v>0</v>
      </c>
      <c r="G206" s="196">
        <f>'[2]FY 2018'!G378</f>
        <v>0</v>
      </c>
      <c r="H206" s="196">
        <f>'[2]FY 2018'!H378</f>
        <v>0</v>
      </c>
      <c r="I206" s="196">
        <f>'[2]FY 2018'!I378</f>
        <v>0</v>
      </c>
      <c r="J206" s="196">
        <f>'[2]FY 2018'!J378</f>
        <v>0</v>
      </c>
      <c r="K206" s="196">
        <f>'[2]FY 2018'!K378</f>
        <v>0</v>
      </c>
      <c r="L206" s="196">
        <f>'[2]FY 2018'!L378</f>
        <v>0</v>
      </c>
      <c r="M206" s="196">
        <f>'[2]FY 2018'!M378</f>
        <v>0</v>
      </c>
      <c r="N206" s="196">
        <f>'[2]FY 2018'!N378</f>
        <v>0</v>
      </c>
      <c r="O206" s="143">
        <f t="shared" si="43"/>
        <v>0</v>
      </c>
      <c r="P206" s="144"/>
      <c r="Q206" s="1">
        <v>0.1653</v>
      </c>
      <c r="R206" s="2">
        <v>0.61480000000000001</v>
      </c>
      <c r="S206" s="3">
        <v>0.21990000000000001</v>
      </c>
      <c r="T206" s="145">
        <f t="shared" si="44"/>
        <v>0</v>
      </c>
      <c r="U206" s="146">
        <f t="shared" si="45"/>
        <v>0</v>
      </c>
      <c r="V206" s="147">
        <f t="shared" si="46"/>
        <v>0</v>
      </c>
      <c r="X206" s="145">
        <f t="shared" si="47"/>
        <v>0</v>
      </c>
      <c r="Y206" s="146">
        <f t="shared" si="48"/>
        <v>0</v>
      </c>
      <c r="Z206" s="147">
        <f t="shared" si="49"/>
        <v>0</v>
      </c>
    </row>
    <row r="207" spans="1:26" x14ac:dyDescent="0.3">
      <c r="A207" s="194" t="s">
        <v>242</v>
      </c>
      <c r="B207" s="195" t="s">
        <v>243</v>
      </c>
      <c r="C207" s="196">
        <f>'[2]FY 2018'!C379</f>
        <v>29603.360000000001</v>
      </c>
      <c r="D207" s="196">
        <f>'[2]FY 2018'!D379</f>
        <v>22097.11</v>
      </c>
      <c r="E207" s="196">
        <f>'[2]FY 2018'!E379</f>
        <v>17037.91</v>
      </c>
      <c r="F207" s="196">
        <f>'[2]FY 2018'!F379</f>
        <v>15218.03</v>
      </c>
      <c r="G207" s="196">
        <f>'[2]FY 2018'!G379</f>
        <v>13733.01</v>
      </c>
      <c r="H207" s="196">
        <f>'[2]FY 2018'!H379</f>
        <v>21432.89</v>
      </c>
      <c r="I207" s="196">
        <f>'[2]FY 2018'!I379</f>
        <v>17356.349999999999</v>
      </c>
      <c r="J207" s="196">
        <f>'[2]FY 2018'!J379</f>
        <v>16250.74</v>
      </c>
      <c r="K207" s="196">
        <f>'[2]FY 2018'!K379</f>
        <v>18261.919999999998</v>
      </c>
      <c r="L207" s="196">
        <f>'[2]FY 2018'!L379</f>
        <v>17062.84</v>
      </c>
      <c r="M207" s="196">
        <f>'[2]FY 2018'!M379</f>
        <v>0</v>
      </c>
      <c r="N207" s="196">
        <f>'[2]FY 2018'!N379</f>
        <v>0</v>
      </c>
      <c r="O207" s="143">
        <f t="shared" si="43"/>
        <v>188054.16</v>
      </c>
      <c r="P207" s="144"/>
      <c r="Q207" s="1">
        <v>0.3382</v>
      </c>
      <c r="R207" s="2">
        <v>0.49</v>
      </c>
      <c r="S207" s="3">
        <v>0.17180000000000001</v>
      </c>
      <c r="T207" s="145">
        <f t="shared" si="44"/>
        <v>63599.916912000001</v>
      </c>
      <c r="U207" s="146">
        <f t="shared" si="45"/>
        <v>92146.538400000005</v>
      </c>
      <c r="V207" s="147">
        <f t="shared" si="46"/>
        <v>32307.704688000002</v>
      </c>
      <c r="X207" s="145">
        <f t="shared" si="47"/>
        <v>0</v>
      </c>
      <c r="Y207" s="146">
        <f t="shared" si="48"/>
        <v>0</v>
      </c>
      <c r="Z207" s="147">
        <f t="shared" si="49"/>
        <v>0</v>
      </c>
    </row>
    <row r="208" spans="1:26" x14ac:dyDescent="0.3">
      <c r="A208" s="194">
        <v>401533</v>
      </c>
      <c r="B208" s="195" t="s">
        <v>244</v>
      </c>
      <c r="C208" s="196">
        <f>'[2]FY 2018'!C380</f>
        <v>0</v>
      </c>
      <c r="D208" s="196">
        <f>'[2]FY 2018'!D380</f>
        <v>0</v>
      </c>
      <c r="E208" s="196">
        <f>'[2]FY 2018'!E380</f>
        <v>0</v>
      </c>
      <c r="F208" s="196">
        <f>'[2]FY 2018'!F380</f>
        <v>0</v>
      </c>
      <c r="G208" s="196">
        <f>'[2]FY 2018'!G380</f>
        <v>0</v>
      </c>
      <c r="H208" s="196">
        <f>'[2]FY 2018'!H380</f>
        <v>0</v>
      </c>
      <c r="I208" s="196">
        <f>'[2]FY 2018'!I380</f>
        <v>0</v>
      </c>
      <c r="J208" s="196">
        <f>'[2]FY 2018'!J380</f>
        <v>0</v>
      </c>
      <c r="K208" s="196">
        <f>'[2]FY 2018'!K380</f>
        <v>0</v>
      </c>
      <c r="L208" s="196">
        <f>'[2]FY 2018'!L380</f>
        <v>0</v>
      </c>
      <c r="M208" s="196">
        <f>'[2]FY 2018'!M380</f>
        <v>0</v>
      </c>
      <c r="N208" s="196">
        <f>'[2]FY 2018'!N380</f>
        <v>0</v>
      </c>
      <c r="O208" s="143">
        <f t="shared" si="43"/>
        <v>0</v>
      </c>
      <c r="P208" s="144"/>
      <c r="Q208" s="1">
        <v>0.3382</v>
      </c>
      <c r="R208" s="2">
        <v>0.49</v>
      </c>
      <c r="S208" s="3">
        <v>0.17180000000000001</v>
      </c>
      <c r="T208" s="145">
        <f t="shared" si="44"/>
        <v>0</v>
      </c>
      <c r="U208" s="146">
        <f t="shared" si="45"/>
        <v>0</v>
      </c>
      <c r="V208" s="147">
        <f t="shared" si="46"/>
        <v>0</v>
      </c>
      <c r="X208" s="145">
        <f t="shared" si="47"/>
        <v>0</v>
      </c>
      <c r="Y208" s="146">
        <f t="shared" si="48"/>
        <v>0</v>
      </c>
      <c r="Z208" s="147">
        <f t="shared" si="49"/>
        <v>0</v>
      </c>
    </row>
    <row r="209" spans="1:26" x14ac:dyDescent="0.3">
      <c r="A209" s="194">
        <v>401534</v>
      </c>
      <c r="B209" s="195" t="s">
        <v>245</v>
      </c>
      <c r="C209" s="196">
        <f>'[2]FY 2018'!C381</f>
        <v>0</v>
      </c>
      <c r="D209" s="196">
        <f>'[2]FY 2018'!D381</f>
        <v>0</v>
      </c>
      <c r="E209" s="196">
        <f>'[2]FY 2018'!E381</f>
        <v>0</v>
      </c>
      <c r="F209" s="196">
        <f>'[2]FY 2018'!F381</f>
        <v>0</v>
      </c>
      <c r="G209" s="196">
        <f>'[2]FY 2018'!G381</f>
        <v>0</v>
      </c>
      <c r="H209" s="196">
        <f>'[2]FY 2018'!H381</f>
        <v>0</v>
      </c>
      <c r="I209" s="196">
        <f>'[2]FY 2018'!I381</f>
        <v>0</v>
      </c>
      <c r="J209" s="196">
        <f>'[2]FY 2018'!J381</f>
        <v>0</v>
      </c>
      <c r="K209" s="196">
        <f>'[2]FY 2018'!K381</f>
        <v>0</v>
      </c>
      <c r="L209" s="196">
        <f>'[2]FY 2018'!L381</f>
        <v>0</v>
      </c>
      <c r="M209" s="196">
        <f>'[2]FY 2018'!M381</f>
        <v>0</v>
      </c>
      <c r="N209" s="196">
        <f>'[2]FY 2018'!N381</f>
        <v>0</v>
      </c>
      <c r="O209" s="143">
        <f t="shared" si="43"/>
        <v>0</v>
      </c>
      <c r="P209" s="144"/>
      <c r="Q209" s="1">
        <v>0.1653</v>
      </c>
      <c r="R209" s="2">
        <v>0.61480000000000001</v>
      </c>
      <c r="S209" s="3">
        <v>0.21990000000000001</v>
      </c>
      <c r="T209" s="145">
        <f t="shared" si="44"/>
        <v>0</v>
      </c>
      <c r="U209" s="146">
        <f t="shared" si="45"/>
        <v>0</v>
      </c>
      <c r="V209" s="147">
        <f t="shared" si="46"/>
        <v>0</v>
      </c>
      <c r="X209" s="145">
        <f t="shared" si="47"/>
        <v>0</v>
      </c>
      <c r="Y209" s="146">
        <f t="shared" si="48"/>
        <v>0</v>
      </c>
      <c r="Z209" s="147">
        <f t="shared" si="49"/>
        <v>0</v>
      </c>
    </row>
    <row r="210" spans="1:26" x14ac:dyDescent="0.3">
      <c r="A210" s="194">
        <v>401535</v>
      </c>
      <c r="B210" s="195" t="s">
        <v>246</v>
      </c>
      <c r="C210" s="196">
        <f>'[2]FY 2018'!C382</f>
        <v>12051.29</v>
      </c>
      <c r="D210" s="196">
        <f>'[2]FY 2018'!D382</f>
        <v>8448.51</v>
      </c>
      <c r="E210" s="196">
        <f>'[2]FY 2018'!E382</f>
        <v>9505.36</v>
      </c>
      <c r="F210" s="196">
        <f>'[2]FY 2018'!F382</f>
        <v>9438.68</v>
      </c>
      <c r="G210" s="196">
        <f>'[2]FY 2018'!G382</f>
        <v>7550.15</v>
      </c>
      <c r="H210" s="196">
        <f>'[2]FY 2018'!H382</f>
        <v>8636.56</v>
      </c>
      <c r="I210" s="196">
        <f>'[2]FY 2018'!I382</f>
        <v>6084.71</v>
      </c>
      <c r="J210" s="196">
        <f>'[2]FY 2018'!J382</f>
        <v>5299.62</v>
      </c>
      <c r="K210" s="196">
        <f>'[2]FY 2018'!K382</f>
        <v>6449.56</v>
      </c>
      <c r="L210" s="196">
        <f>'[2]FY 2018'!L382</f>
        <v>5810.05</v>
      </c>
      <c r="M210" s="196">
        <f>'[2]FY 2018'!M382</f>
        <v>0</v>
      </c>
      <c r="N210" s="196">
        <f>'[2]FY 2018'!N382</f>
        <v>0</v>
      </c>
      <c r="O210" s="143">
        <f t="shared" si="43"/>
        <v>79274.490000000005</v>
      </c>
      <c r="P210" s="144"/>
      <c r="Q210" s="1">
        <v>0.17460000000000001</v>
      </c>
      <c r="R210" s="2">
        <v>0.64959999999999996</v>
      </c>
      <c r="S210" s="3">
        <v>0.17580000000000001</v>
      </c>
      <c r="T210" s="145">
        <f t="shared" si="44"/>
        <v>13841.325954000002</v>
      </c>
      <c r="U210" s="146">
        <f t="shared" si="45"/>
        <v>51496.708703999997</v>
      </c>
      <c r="V210" s="147">
        <f t="shared" si="46"/>
        <v>13936.455342000001</v>
      </c>
      <c r="X210" s="145">
        <f t="shared" si="47"/>
        <v>0</v>
      </c>
      <c r="Y210" s="146">
        <f t="shared" si="48"/>
        <v>0</v>
      </c>
      <c r="Z210" s="147">
        <f t="shared" si="49"/>
        <v>0</v>
      </c>
    </row>
    <row r="211" spans="1:26" x14ac:dyDescent="0.3">
      <c r="A211" s="194">
        <v>401536</v>
      </c>
      <c r="B211" s="195" t="s">
        <v>247</v>
      </c>
      <c r="C211" s="196">
        <f>'[2]FY 2018'!C383</f>
        <v>0</v>
      </c>
      <c r="D211" s="196">
        <f>'[2]FY 2018'!D383</f>
        <v>0</v>
      </c>
      <c r="E211" s="196">
        <f>'[2]FY 2018'!E383</f>
        <v>0</v>
      </c>
      <c r="F211" s="196">
        <f>'[2]FY 2018'!F383</f>
        <v>0</v>
      </c>
      <c r="G211" s="196">
        <f>'[2]FY 2018'!G383</f>
        <v>0</v>
      </c>
      <c r="H211" s="196">
        <f>'[2]FY 2018'!H383</f>
        <v>0</v>
      </c>
      <c r="I211" s="196">
        <f>'[2]FY 2018'!I383</f>
        <v>0</v>
      </c>
      <c r="J211" s="196">
        <f>'[2]FY 2018'!J383</f>
        <v>0</v>
      </c>
      <c r="K211" s="196">
        <f>'[2]FY 2018'!K383</f>
        <v>0</v>
      </c>
      <c r="L211" s="196">
        <f>'[2]FY 2018'!L383</f>
        <v>0</v>
      </c>
      <c r="M211" s="196">
        <f>'[2]FY 2018'!M383</f>
        <v>0</v>
      </c>
      <c r="N211" s="196">
        <f>'[2]FY 2018'!N383</f>
        <v>0</v>
      </c>
      <c r="O211" s="143">
        <f t="shared" si="43"/>
        <v>0</v>
      </c>
      <c r="P211" s="144"/>
      <c r="Q211" s="1">
        <v>9.3700000000000006E-2</v>
      </c>
      <c r="R211" s="2">
        <v>0.7611</v>
      </c>
      <c r="S211" s="3">
        <v>0.1452</v>
      </c>
      <c r="T211" s="145">
        <f t="shared" si="44"/>
        <v>0</v>
      </c>
      <c r="U211" s="146">
        <f t="shared" si="45"/>
        <v>0</v>
      </c>
      <c r="V211" s="147">
        <f t="shared" si="46"/>
        <v>0</v>
      </c>
      <c r="X211" s="145">
        <f t="shared" si="47"/>
        <v>0</v>
      </c>
      <c r="Y211" s="146">
        <f t="shared" si="48"/>
        <v>0</v>
      </c>
      <c r="Z211" s="147">
        <f t="shared" si="49"/>
        <v>0</v>
      </c>
    </row>
    <row r="212" spans="1:26" x14ac:dyDescent="0.3">
      <c r="A212" s="203">
        <v>401537</v>
      </c>
      <c r="B212" s="204" t="s">
        <v>248</v>
      </c>
      <c r="C212" s="196">
        <f>'[2]FY 2018'!C384</f>
        <v>681971.8</v>
      </c>
      <c r="D212" s="196">
        <f>'[2]FY 2018'!D384</f>
        <v>728413.93</v>
      </c>
      <c r="E212" s="196">
        <f>'[2]FY 2018'!E384</f>
        <v>728413.93</v>
      </c>
      <c r="F212" s="196">
        <f>'[2]FY 2018'!F384</f>
        <v>695887.74</v>
      </c>
      <c r="G212" s="196">
        <f>'[2]FY 2018'!G384</f>
        <v>714570.25</v>
      </c>
      <c r="H212" s="196">
        <f>'[2]FY 2018'!H384</f>
        <v>696677.03</v>
      </c>
      <c r="I212" s="196">
        <f>'[2]FY 2018'!I384</f>
        <v>676045.52</v>
      </c>
      <c r="J212" s="196">
        <f>'[2]FY 2018'!J384</f>
        <v>673404.7</v>
      </c>
      <c r="K212" s="196">
        <f>'[2]FY 2018'!K384</f>
        <v>665959.94999999995</v>
      </c>
      <c r="L212" s="196">
        <f>'[2]FY 2018'!L384</f>
        <v>664266.76</v>
      </c>
      <c r="M212" s="196">
        <f>'[2]FY 2018'!M384</f>
        <v>0</v>
      </c>
      <c r="N212" s="196">
        <f>'[2]FY 2018'!N384</f>
        <v>0</v>
      </c>
      <c r="O212" s="143">
        <f t="shared" si="43"/>
        <v>6925611.6100000013</v>
      </c>
      <c r="P212" s="144"/>
      <c r="Q212" s="1">
        <v>0.18029999999999999</v>
      </c>
      <c r="R212" s="2">
        <v>0.62719999999999998</v>
      </c>
      <c r="S212" s="3">
        <v>0.1925</v>
      </c>
      <c r="T212" s="197">
        <f t="shared" si="44"/>
        <v>1248687.7732830001</v>
      </c>
      <c r="U212" s="146">
        <f t="shared" si="45"/>
        <v>4343743.6017920002</v>
      </c>
      <c r="V212" s="147">
        <f t="shared" si="46"/>
        <v>1333180.2349250002</v>
      </c>
      <c r="X212" s="145">
        <f t="shared" si="47"/>
        <v>0</v>
      </c>
      <c r="Y212" s="146">
        <f t="shared" si="48"/>
        <v>0</v>
      </c>
      <c r="Z212" s="147">
        <f t="shared" si="49"/>
        <v>0</v>
      </c>
    </row>
    <row r="213" spans="1:26" x14ac:dyDescent="0.3">
      <c r="A213" s="203">
        <v>401538</v>
      </c>
      <c r="B213" s="204" t="s">
        <v>249</v>
      </c>
      <c r="C213" s="196">
        <f>'[2]FY 2018'!C385</f>
        <v>0</v>
      </c>
      <c r="D213" s="196">
        <f>'[2]FY 2018'!D385</f>
        <v>0</v>
      </c>
      <c r="E213" s="196">
        <f>'[2]FY 2018'!E385</f>
        <v>0</v>
      </c>
      <c r="F213" s="196">
        <f>'[2]FY 2018'!F385</f>
        <v>0</v>
      </c>
      <c r="G213" s="196">
        <f>'[2]FY 2018'!G385</f>
        <v>0</v>
      </c>
      <c r="H213" s="196">
        <f>'[2]FY 2018'!H385</f>
        <v>748.23</v>
      </c>
      <c r="I213" s="196">
        <f>'[2]FY 2018'!I385</f>
        <v>0</v>
      </c>
      <c r="J213" s="196">
        <f>'[2]FY 2018'!J385</f>
        <v>0</v>
      </c>
      <c r="K213" s="196">
        <f>'[2]FY 2018'!K385</f>
        <v>0</v>
      </c>
      <c r="L213" s="196">
        <f>'[2]FY 2018'!L385</f>
        <v>0</v>
      </c>
      <c r="M213" s="196">
        <f>'[2]FY 2018'!M385</f>
        <v>0</v>
      </c>
      <c r="N213" s="196">
        <f>'[2]FY 2018'!N385</f>
        <v>0</v>
      </c>
      <c r="O213" s="143">
        <f t="shared" si="43"/>
        <v>748.23</v>
      </c>
      <c r="P213" s="144"/>
      <c r="Q213" s="39">
        <v>0.17100000000000001</v>
      </c>
      <c r="R213" s="4">
        <v>0.66349999999999998</v>
      </c>
      <c r="S213" s="40">
        <v>0.16550000000000001</v>
      </c>
      <c r="T213" s="227">
        <f>O213*Q213</f>
        <v>127.94733000000001</v>
      </c>
      <c r="U213" s="149">
        <f>O213*R213</f>
        <v>496.450605</v>
      </c>
      <c r="V213" s="150">
        <f>O213*S213</f>
        <v>123.83206500000001</v>
      </c>
      <c r="X213" s="148">
        <f t="shared" si="47"/>
        <v>0</v>
      </c>
      <c r="Y213" s="149">
        <f t="shared" si="48"/>
        <v>0</v>
      </c>
      <c r="Z213" s="150">
        <f t="shared" si="49"/>
        <v>0</v>
      </c>
    </row>
    <row r="214" spans="1:26" x14ac:dyDescent="0.3">
      <c r="A214" s="203">
        <v>401539</v>
      </c>
      <c r="B214" s="204" t="s">
        <v>250</v>
      </c>
      <c r="C214" s="196">
        <f>'[2]FY 2018'!C386</f>
        <v>788.36</v>
      </c>
      <c r="D214" s="196">
        <f>'[2]FY 2018'!D386</f>
        <v>1508.16</v>
      </c>
      <c r="E214" s="196">
        <f>'[2]FY 2018'!E386</f>
        <v>1508.16</v>
      </c>
      <c r="F214" s="196">
        <f>'[2]FY 2018'!F386</f>
        <v>1508.16</v>
      </c>
      <c r="G214" s="196">
        <f>'[2]FY 2018'!G386</f>
        <v>1508.16</v>
      </c>
      <c r="H214" s="196">
        <f>'[2]FY 2018'!H386</f>
        <v>1508.16</v>
      </c>
      <c r="I214" s="196">
        <f>'[2]FY 2018'!I386</f>
        <v>1508.16</v>
      </c>
      <c r="J214" s="196">
        <f>'[2]FY 2018'!J386</f>
        <v>1508.16</v>
      </c>
      <c r="K214" s="196">
        <f>'[2]FY 2018'!K386</f>
        <v>1508.16</v>
      </c>
      <c r="L214" s="196">
        <f>'[2]FY 2018'!L386</f>
        <v>1508.16</v>
      </c>
      <c r="M214" s="196">
        <f>'[2]FY 2018'!M386</f>
        <v>0</v>
      </c>
      <c r="N214" s="196">
        <f>'[2]FY 2018'!N386</f>
        <v>0</v>
      </c>
      <c r="O214" s="143">
        <f t="shared" si="43"/>
        <v>14361.8</v>
      </c>
      <c r="P214" s="144"/>
      <c r="Q214" s="39">
        <v>0.17100000000000001</v>
      </c>
      <c r="R214" s="4">
        <v>0.66349999999999998</v>
      </c>
      <c r="S214" s="40">
        <v>0.16550000000000001</v>
      </c>
      <c r="T214" s="227">
        <f>O214*Q214</f>
        <v>2455.8678</v>
      </c>
      <c r="U214" s="149">
        <f>O214*R214</f>
        <v>9529.0542999999998</v>
      </c>
      <c r="V214" s="150">
        <f>O214*S214</f>
        <v>2376.8779</v>
      </c>
      <c r="X214" s="148">
        <f t="shared" si="47"/>
        <v>0</v>
      </c>
      <c r="Y214" s="149">
        <f t="shared" si="48"/>
        <v>0</v>
      </c>
      <c r="Z214" s="150">
        <f t="shared" si="49"/>
        <v>0</v>
      </c>
    </row>
    <row r="215" spans="1:26" ht="14.4" thickBot="1" x14ac:dyDescent="0.35">
      <c r="A215" s="203">
        <v>401540</v>
      </c>
      <c r="B215" s="204" t="s">
        <v>251</v>
      </c>
      <c r="C215" s="196">
        <f>'[2]FY 2018'!C387</f>
        <v>0</v>
      </c>
      <c r="D215" s="196">
        <f>'[2]FY 2018'!D387</f>
        <v>0</v>
      </c>
      <c r="E215" s="196">
        <f>'[2]FY 2018'!E387</f>
        <v>0</v>
      </c>
      <c r="F215" s="196">
        <f>'[2]FY 2018'!F387</f>
        <v>0</v>
      </c>
      <c r="G215" s="196">
        <f>'[2]FY 2018'!G387</f>
        <v>0</v>
      </c>
      <c r="H215" s="196">
        <f>'[2]FY 2018'!H387</f>
        <v>0</v>
      </c>
      <c r="I215" s="196">
        <f>'[2]FY 2018'!I387</f>
        <v>0</v>
      </c>
      <c r="J215" s="196">
        <f>'[2]FY 2018'!J387</f>
        <v>0</v>
      </c>
      <c r="K215" s="196">
        <f>'[2]FY 2018'!K387</f>
        <v>0</v>
      </c>
      <c r="L215" s="196">
        <f>'[2]FY 2018'!L387</f>
        <v>0</v>
      </c>
      <c r="M215" s="196">
        <f>'[2]FY 2018'!M387</f>
        <v>0</v>
      </c>
      <c r="N215" s="196">
        <f>'[2]FY 2018'!N387</f>
        <v>0</v>
      </c>
      <c r="O215" s="143">
        <f t="shared" si="43"/>
        <v>0</v>
      </c>
      <c r="P215" s="144"/>
      <c r="Q215" s="39">
        <v>0.17100000000000001</v>
      </c>
      <c r="R215" s="4">
        <v>0.66349999999999998</v>
      </c>
      <c r="S215" s="40">
        <v>0.16550000000000001</v>
      </c>
      <c r="T215" s="227">
        <f>O215*Q215</f>
        <v>0</v>
      </c>
      <c r="U215" s="149">
        <f>O215*R215</f>
        <v>0</v>
      </c>
      <c r="V215" s="150">
        <f>O215*S215</f>
        <v>0</v>
      </c>
      <c r="X215" s="148">
        <f t="shared" si="47"/>
        <v>0</v>
      </c>
      <c r="Y215" s="149">
        <f t="shared" si="48"/>
        <v>0</v>
      </c>
      <c r="Z215" s="150">
        <f t="shared" si="49"/>
        <v>0</v>
      </c>
    </row>
    <row r="216" spans="1:26" s="112" customFormat="1" ht="14.4" thickBot="1" x14ac:dyDescent="0.35">
      <c r="A216" s="215"/>
      <c r="B216" s="228" t="s">
        <v>252</v>
      </c>
      <c r="C216" s="216">
        <f>SUM(C195:C215)</f>
        <v>736229.77</v>
      </c>
      <c r="D216" s="216">
        <f t="shared" ref="D216:O216" si="50">SUM(D195:D215)</f>
        <v>771843.44000000006</v>
      </c>
      <c r="E216" s="216">
        <f t="shared" si="50"/>
        <v>772134.62000000011</v>
      </c>
      <c r="F216" s="216">
        <f t="shared" si="50"/>
        <v>733690.92</v>
      </c>
      <c r="G216" s="216">
        <f t="shared" si="50"/>
        <v>753144.35</v>
      </c>
      <c r="H216" s="216">
        <f t="shared" si="50"/>
        <v>741030.51</v>
      </c>
      <c r="I216" s="216">
        <f t="shared" si="50"/>
        <v>715405.49000000011</v>
      </c>
      <c r="J216" s="216">
        <f t="shared" si="50"/>
        <v>706128.26</v>
      </c>
      <c r="K216" s="216">
        <f t="shared" si="50"/>
        <v>702686.13</v>
      </c>
      <c r="L216" s="216">
        <f t="shared" si="50"/>
        <v>697721.14</v>
      </c>
      <c r="M216" s="216">
        <f t="shared" si="50"/>
        <v>0</v>
      </c>
      <c r="N216" s="216">
        <f t="shared" si="50"/>
        <v>0</v>
      </c>
      <c r="O216" s="216">
        <f t="shared" si="50"/>
        <v>7330014.6300000018</v>
      </c>
      <c r="P216" s="218"/>
      <c r="Q216" s="33"/>
      <c r="R216" s="34"/>
      <c r="S216" s="35"/>
      <c r="T216" s="221">
        <f>SUM(T195:T215)</f>
        <v>1342547.6519830001</v>
      </c>
      <c r="U216" s="221">
        <f>SUM(U195:U215)</f>
        <v>4549018.0294870008</v>
      </c>
      <c r="V216" s="221">
        <f>SUM(V195:V215)</f>
        <v>1438448.9485300002</v>
      </c>
      <c r="X216" s="229">
        <f>SUM(X195:X215)</f>
        <v>0</v>
      </c>
      <c r="Y216" s="221">
        <f>SUM(Y195:Y215)</f>
        <v>0</v>
      </c>
      <c r="Z216" s="221">
        <f>SUM(Z195:Z215)</f>
        <v>0</v>
      </c>
    </row>
    <row r="217" spans="1:26" x14ac:dyDescent="0.3">
      <c r="A217" s="130" t="s">
        <v>21</v>
      </c>
      <c r="B217" s="131" t="s">
        <v>253</v>
      </c>
      <c r="C217" s="223"/>
      <c r="D217" s="223"/>
      <c r="E217" s="223"/>
      <c r="F217" s="223"/>
      <c r="G217" s="223"/>
      <c r="H217" s="223"/>
      <c r="I217" s="223"/>
      <c r="J217" s="223"/>
      <c r="K217" s="223"/>
      <c r="L217" s="223"/>
      <c r="M217" s="223"/>
      <c r="N217" s="223"/>
      <c r="O217" s="143"/>
      <c r="P217" s="144"/>
      <c r="Q217" s="36"/>
      <c r="R217" s="37"/>
      <c r="S217" s="38"/>
      <c r="T217" s="224"/>
      <c r="U217" s="225"/>
      <c r="V217" s="226"/>
      <c r="X217" s="224"/>
      <c r="Y217" s="225"/>
      <c r="Z217" s="226"/>
    </row>
    <row r="218" spans="1:26" x14ac:dyDescent="0.3">
      <c r="A218" s="194">
        <v>401612</v>
      </c>
      <c r="B218" s="195" t="s">
        <v>254</v>
      </c>
      <c r="C218" s="196">
        <f>'[2]FY 2018'!C390</f>
        <v>3017.85</v>
      </c>
      <c r="D218" s="196">
        <f>'[2]FY 2018'!D390</f>
        <v>2285.2800000000002</v>
      </c>
      <c r="E218" s="196">
        <f>'[2]FY 2018'!E390</f>
        <v>1692.57</v>
      </c>
      <c r="F218" s="196">
        <f>'[2]FY 2018'!F390</f>
        <v>1980.05</v>
      </c>
      <c r="G218" s="196">
        <f>'[2]FY 2018'!G390</f>
        <v>1963.9</v>
      </c>
      <c r="H218" s="196">
        <f>'[2]FY 2018'!H390</f>
        <v>2659.33</v>
      </c>
      <c r="I218" s="196">
        <f>'[2]FY 2018'!I390</f>
        <v>1863.99</v>
      </c>
      <c r="J218" s="196">
        <f>'[2]FY 2018'!J390</f>
        <v>2203.4899999999998</v>
      </c>
      <c r="K218" s="196">
        <f>'[2]FY 2018'!K390</f>
        <v>2169.38</v>
      </c>
      <c r="L218" s="196">
        <f>'[2]FY 2018'!L390</f>
        <v>2026.65</v>
      </c>
      <c r="M218" s="196">
        <f>'[2]FY 2018'!M390</f>
        <v>0</v>
      </c>
      <c r="N218" s="196">
        <f>'[2]FY 2018'!N390</f>
        <v>0</v>
      </c>
      <c r="O218" s="143">
        <f t="shared" ref="O218:O269" si="51">SUM(C218:N218)</f>
        <v>21862.49</v>
      </c>
      <c r="P218" s="144"/>
      <c r="Q218" s="1">
        <v>0.25340000000000001</v>
      </c>
      <c r="R218" s="2">
        <v>0.70440000000000003</v>
      </c>
      <c r="S218" s="3">
        <v>4.2200000000000001E-2</v>
      </c>
      <c r="T218" s="145">
        <f t="shared" ref="T218:T262" si="52">O218*Q218</f>
        <v>5539.9549660000011</v>
      </c>
      <c r="U218" s="146">
        <f t="shared" ref="U218:U262" si="53">O218*R218</f>
        <v>15399.937956000002</v>
      </c>
      <c r="V218" s="147">
        <f t="shared" ref="V218:V262" si="54">O218*S218</f>
        <v>922.59707800000012</v>
      </c>
      <c r="X218" s="145">
        <f t="shared" ref="X218:X269" si="55">M218*Q218</f>
        <v>0</v>
      </c>
      <c r="Y218" s="146">
        <f t="shared" ref="Y218:Y269" si="56">M218*R218</f>
        <v>0</v>
      </c>
      <c r="Z218" s="147">
        <f t="shared" ref="Z218:Z269" si="57">M218*S218</f>
        <v>0</v>
      </c>
    </row>
    <row r="219" spans="1:26" x14ac:dyDescent="0.3">
      <c r="A219" s="194" t="s">
        <v>255</v>
      </c>
      <c r="B219" s="195" t="s">
        <v>256</v>
      </c>
      <c r="C219" s="196">
        <f>'[2]FY 2018'!C391</f>
        <v>4377.28</v>
      </c>
      <c r="D219" s="196">
        <f>'[2]FY 2018'!D391</f>
        <v>3749.12</v>
      </c>
      <c r="E219" s="196">
        <f>'[2]FY 2018'!E391</f>
        <v>3749.12</v>
      </c>
      <c r="F219" s="196">
        <f>'[2]FY 2018'!F391</f>
        <v>2343.1999999999998</v>
      </c>
      <c r="G219" s="196">
        <f>'[2]FY 2018'!G391</f>
        <v>3280.48</v>
      </c>
      <c r="H219" s="196">
        <f>'[2]FY 2018'!H391</f>
        <v>4452.08</v>
      </c>
      <c r="I219" s="196">
        <f>'[2]FY 2018'!I391</f>
        <v>3192.61</v>
      </c>
      <c r="J219" s="196">
        <f>'[2]FY 2018'!J391</f>
        <v>2665.39</v>
      </c>
      <c r="K219" s="196">
        <f>'[2]FY 2018'!K391</f>
        <v>3631.96</v>
      </c>
      <c r="L219" s="196">
        <f>'[2]FY 2018'!L391</f>
        <v>3280.48</v>
      </c>
      <c r="M219" s="196">
        <f>'[2]FY 2018'!M391</f>
        <v>0</v>
      </c>
      <c r="N219" s="196">
        <f>'[2]FY 2018'!N391</f>
        <v>0</v>
      </c>
      <c r="O219" s="143">
        <f t="shared" si="51"/>
        <v>34721.72</v>
      </c>
      <c r="P219" s="144"/>
      <c r="Q219" s="1">
        <v>0.25340000000000001</v>
      </c>
      <c r="R219" s="2">
        <v>0.70440000000000003</v>
      </c>
      <c r="S219" s="3">
        <v>4.2200000000000001E-2</v>
      </c>
      <c r="T219" s="145">
        <f>O219*Q219</f>
        <v>8798.4838480000017</v>
      </c>
      <c r="U219" s="146">
        <f>O219*R219</f>
        <v>24457.979568000002</v>
      </c>
      <c r="V219" s="147">
        <f>O219*S219</f>
        <v>1465.2565840000002</v>
      </c>
      <c r="X219" s="145">
        <f t="shared" si="55"/>
        <v>0</v>
      </c>
      <c r="Y219" s="146">
        <f t="shared" si="56"/>
        <v>0</v>
      </c>
      <c r="Z219" s="147">
        <f t="shared" si="57"/>
        <v>0</v>
      </c>
    </row>
    <row r="220" spans="1:26" x14ac:dyDescent="0.3">
      <c r="A220" s="194" t="s">
        <v>257</v>
      </c>
      <c r="B220" s="195" t="s">
        <v>258</v>
      </c>
      <c r="C220" s="196">
        <f>'[2]FY 2018'!C392</f>
        <v>2392.5</v>
      </c>
      <c r="D220" s="196">
        <f>'[2]FY 2018'!D392</f>
        <v>1881.94</v>
      </c>
      <c r="E220" s="196">
        <f>'[2]FY 2018'!E392</f>
        <v>1909.72</v>
      </c>
      <c r="F220" s="196">
        <f>'[2]FY 2018'!F392</f>
        <v>1823.69</v>
      </c>
      <c r="G220" s="196">
        <f>'[2]FY 2018'!G392</f>
        <v>2001.58</v>
      </c>
      <c r="H220" s="196">
        <f>'[2]FY 2018'!H392</f>
        <v>2662.68</v>
      </c>
      <c r="I220" s="196">
        <f>'[2]FY 2018'!I392</f>
        <v>1969.13</v>
      </c>
      <c r="J220" s="196">
        <f>'[2]FY 2018'!J392</f>
        <v>1777.06</v>
      </c>
      <c r="K220" s="196">
        <f>'[2]FY 2018'!K392</f>
        <v>1822.85</v>
      </c>
      <c r="L220" s="196">
        <f>'[2]FY 2018'!L392</f>
        <v>2087.21</v>
      </c>
      <c r="M220" s="196">
        <f>'[2]FY 2018'!M392</f>
        <v>0</v>
      </c>
      <c r="N220" s="196">
        <f>'[2]FY 2018'!N392</f>
        <v>0</v>
      </c>
      <c r="O220" s="143">
        <f t="shared" si="51"/>
        <v>20328.36</v>
      </c>
      <c r="P220" s="144"/>
      <c r="Q220" s="1">
        <v>0.25340000000000001</v>
      </c>
      <c r="R220" s="2">
        <v>0.70440000000000003</v>
      </c>
      <c r="S220" s="3">
        <v>4.2200000000000001E-2</v>
      </c>
      <c r="T220" s="145">
        <f>O220*Q220</f>
        <v>5151.2064240000009</v>
      </c>
      <c r="U220" s="146">
        <f>O220*R220</f>
        <v>14319.296784</v>
      </c>
      <c r="V220" s="147">
        <f>O220*S220</f>
        <v>857.85679200000004</v>
      </c>
      <c r="X220" s="145">
        <f t="shared" si="55"/>
        <v>0</v>
      </c>
      <c r="Y220" s="146">
        <f t="shared" si="56"/>
        <v>0</v>
      </c>
      <c r="Z220" s="147">
        <f t="shared" si="57"/>
        <v>0</v>
      </c>
    </row>
    <row r="221" spans="1:26" x14ac:dyDescent="0.3">
      <c r="A221" s="194" t="s">
        <v>259</v>
      </c>
      <c r="B221" s="195" t="s">
        <v>260</v>
      </c>
      <c r="C221" s="196">
        <f>'[2]FY 2018'!C393</f>
        <v>0</v>
      </c>
      <c r="D221" s="196">
        <f>'[2]FY 2018'!D393</f>
        <v>0</v>
      </c>
      <c r="E221" s="196">
        <f>'[2]FY 2018'!E393</f>
        <v>0</v>
      </c>
      <c r="F221" s="196">
        <f>'[2]FY 2018'!F393</f>
        <v>0</v>
      </c>
      <c r="G221" s="196">
        <f>'[2]FY 2018'!G393</f>
        <v>0</v>
      </c>
      <c r="H221" s="196">
        <f>'[2]FY 2018'!H393</f>
        <v>0</v>
      </c>
      <c r="I221" s="196">
        <f>'[2]FY 2018'!I393</f>
        <v>0</v>
      </c>
      <c r="J221" s="196">
        <f>'[2]FY 2018'!J393</f>
        <v>0</v>
      </c>
      <c r="K221" s="196">
        <f>'[2]FY 2018'!K393</f>
        <v>0</v>
      </c>
      <c r="L221" s="196">
        <f>'[2]FY 2018'!L393</f>
        <v>8.9600000000000009</v>
      </c>
      <c r="M221" s="196">
        <f>'[2]FY 2018'!M393</f>
        <v>0</v>
      </c>
      <c r="N221" s="196">
        <f>'[2]FY 2018'!N393</f>
        <v>0</v>
      </c>
      <c r="O221" s="143">
        <f t="shared" si="51"/>
        <v>8.9600000000000009</v>
      </c>
      <c r="P221" s="144"/>
      <c r="Q221" s="1">
        <v>0.25340000000000001</v>
      </c>
      <c r="R221" s="2">
        <v>0.70440000000000003</v>
      </c>
      <c r="S221" s="3">
        <v>4.2200000000000001E-2</v>
      </c>
      <c r="T221" s="145">
        <f>O221*Q221</f>
        <v>2.2704640000000005</v>
      </c>
      <c r="U221" s="146">
        <f>O221*R221</f>
        <v>6.3114240000000006</v>
      </c>
      <c r="V221" s="147">
        <f>O221*S221</f>
        <v>0.37811200000000006</v>
      </c>
      <c r="X221" s="145">
        <f t="shared" si="55"/>
        <v>0</v>
      </c>
      <c r="Y221" s="146">
        <f t="shared" si="56"/>
        <v>0</v>
      </c>
      <c r="Z221" s="147">
        <f t="shared" si="57"/>
        <v>0</v>
      </c>
    </row>
    <row r="222" spans="1:26" x14ac:dyDescent="0.3">
      <c r="A222" s="194" t="s">
        <v>261</v>
      </c>
      <c r="B222" s="195" t="s">
        <v>262</v>
      </c>
      <c r="C222" s="196">
        <f>'[2]FY 2018'!C394</f>
        <v>5481.86</v>
      </c>
      <c r="D222" s="196">
        <f>'[2]FY 2018'!D394</f>
        <v>3522.59</v>
      </c>
      <c r="E222" s="196">
        <f>'[2]FY 2018'!E394</f>
        <v>2896.55</v>
      </c>
      <c r="F222" s="196">
        <f>'[2]FY 2018'!F394</f>
        <v>2932.32</v>
      </c>
      <c r="G222" s="196">
        <f>'[2]FY 2018'!G394</f>
        <v>3843.5</v>
      </c>
      <c r="H222" s="196">
        <f>'[2]FY 2018'!H394</f>
        <v>4099.46</v>
      </c>
      <c r="I222" s="196">
        <f>'[2]FY 2018'!I394</f>
        <v>3506.01</v>
      </c>
      <c r="J222" s="196">
        <f>'[2]FY 2018'!J394</f>
        <v>3196.07</v>
      </c>
      <c r="K222" s="196">
        <f>'[2]FY 2018'!K394</f>
        <v>4214.87</v>
      </c>
      <c r="L222" s="196">
        <f>'[2]FY 2018'!L394</f>
        <v>4089.81</v>
      </c>
      <c r="M222" s="196">
        <f>'[2]FY 2018'!M394</f>
        <v>0</v>
      </c>
      <c r="N222" s="196">
        <f>'[2]FY 2018'!N394</f>
        <v>0</v>
      </c>
      <c r="O222" s="143">
        <f t="shared" si="51"/>
        <v>37783.040000000001</v>
      </c>
      <c r="P222" s="144"/>
      <c r="Q222" s="1">
        <v>0.25340000000000001</v>
      </c>
      <c r="R222" s="2">
        <v>0.70440000000000003</v>
      </c>
      <c r="S222" s="3">
        <v>4.2200000000000001E-2</v>
      </c>
      <c r="T222" s="145">
        <f>O222*Q222</f>
        <v>9574.2223360000007</v>
      </c>
      <c r="U222" s="146">
        <f>O222*R222</f>
        <v>26614.373376000003</v>
      </c>
      <c r="V222" s="147">
        <f>O222*S222</f>
        <v>1594.4442880000001</v>
      </c>
      <c r="X222" s="145">
        <f t="shared" si="55"/>
        <v>0</v>
      </c>
      <c r="Y222" s="146">
        <f t="shared" si="56"/>
        <v>0</v>
      </c>
      <c r="Z222" s="147">
        <f t="shared" si="57"/>
        <v>0</v>
      </c>
    </row>
    <row r="223" spans="1:26" x14ac:dyDescent="0.3">
      <c r="A223" s="194" t="s">
        <v>263</v>
      </c>
      <c r="B223" s="195" t="s">
        <v>264</v>
      </c>
      <c r="C223" s="196">
        <f>'[2]FY 2018'!C395</f>
        <v>2424.3200000000002</v>
      </c>
      <c r="D223" s="196">
        <f>'[2]FY 2018'!D395</f>
        <v>1324.8</v>
      </c>
      <c r="E223" s="196">
        <f>'[2]FY 2018'!E395</f>
        <v>1678.08</v>
      </c>
      <c r="F223" s="196">
        <f>'[2]FY 2018'!F395</f>
        <v>1501.44</v>
      </c>
      <c r="G223" s="196">
        <f>'[2]FY 2018'!G395</f>
        <v>1501.44</v>
      </c>
      <c r="H223" s="196">
        <f>'[2]FY 2018'!H395</f>
        <v>2296.3200000000002</v>
      </c>
      <c r="I223" s="196">
        <f>'[2]FY 2018'!I395</f>
        <v>1413.12</v>
      </c>
      <c r="J223" s="196">
        <f>'[2]FY 2018'!J395</f>
        <v>1678.08</v>
      </c>
      <c r="K223" s="196">
        <f>'[2]FY 2018'!K395</f>
        <v>1766.4</v>
      </c>
      <c r="L223" s="196">
        <f>'[2]FY 2018'!L395</f>
        <v>1589.76</v>
      </c>
      <c r="M223" s="196">
        <f>'[2]FY 2018'!M395</f>
        <v>0</v>
      </c>
      <c r="N223" s="196">
        <f>'[2]FY 2018'!N395</f>
        <v>0</v>
      </c>
      <c r="O223" s="143">
        <f t="shared" si="51"/>
        <v>17173.759999999998</v>
      </c>
      <c r="P223" s="144"/>
      <c r="Q223" s="1">
        <v>0.37659999999999999</v>
      </c>
      <c r="R223" s="2">
        <v>0.27600000000000002</v>
      </c>
      <c r="S223" s="3">
        <v>0.34739999999999999</v>
      </c>
      <c r="T223" s="145">
        <f>O223*Q223</f>
        <v>6467.638015999999</v>
      </c>
      <c r="U223" s="146">
        <f>O223*R223</f>
        <v>4739.9577600000002</v>
      </c>
      <c r="V223" s="147">
        <f>O223*S223</f>
        <v>5966.1642239999992</v>
      </c>
      <c r="X223" s="145">
        <f t="shared" si="55"/>
        <v>0</v>
      </c>
      <c r="Y223" s="146">
        <f t="shared" si="56"/>
        <v>0</v>
      </c>
      <c r="Z223" s="147">
        <f t="shared" si="57"/>
        <v>0</v>
      </c>
    </row>
    <row r="224" spans="1:26" x14ac:dyDescent="0.3">
      <c r="A224" s="194">
        <v>401613</v>
      </c>
      <c r="B224" s="195" t="s">
        <v>265</v>
      </c>
      <c r="C224" s="196">
        <f>'[2]FY 2018'!C396</f>
        <v>10574.75</v>
      </c>
      <c r="D224" s="196">
        <f>'[2]FY 2018'!D396</f>
        <v>4617.03</v>
      </c>
      <c r="E224" s="196">
        <f>'[2]FY 2018'!E396</f>
        <v>8062.29</v>
      </c>
      <c r="F224" s="196">
        <f>'[2]FY 2018'!F396</f>
        <v>5071.83</v>
      </c>
      <c r="G224" s="196">
        <f>'[2]FY 2018'!G396</f>
        <v>6372.66</v>
      </c>
      <c r="H224" s="196">
        <f>'[2]FY 2018'!H396</f>
        <v>3706.57</v>
      </c>
      <c r="I224" s="196">
        <f>'[2]FY 2018'!I396</f>
        <v>9177.1200000000008</v>
      </c>
      <c r="J224" s="196">
        <f>'[2]FY 2018'!J396</f>
        <v>7179.01</v>
      </c>
      <c r="K224" s="196">
        <f>'[2]FY 2018'!K396</f>
        <v>8586.27</v>
      </c>
      <c r="L224" s="196">
        <f>'[2]FY 2018'!L396</f>
        <v>4080.16</v>
      </c>
      <c r="M224" s="196">
        <f>'[2]FY 2018'!M396</f>
        <v>0</v>
      </c>
      <c r="N224" s="196">
        <f>'[2]FY 2018'!N396</f>
        <v>0</v>
      </c>
      <c r="O224" s="143">
        <f t="shared" si="51"/>
        <v>67427.69</v>
      </c>
      <c r="P224" s="144"/>
      <c r="Q224" s="1">
        <v>0.25340000000000001</v>
      </c>
      <c r="R224" s="2">
        <v>0.70440000000000003</v>
      </c>
      <c r="S224" s="3">
        <v>4.2200000000000001E-2</v>
      </c>
      <c r="T224" s="145">
        <f t="shared" si="52"/>
        <v>17086.176646</v>
      </c>
      <c r="U224" s="146">
        <f t="shared" si="53"/>
        <v>47496.064836000005</v>
      </c>
      <c r="V224" s="147">
        <f t="shared" si="54"/>
        <v>2845.4485180000001</v>
      </c>
      <c r="X224" s="145">
        <f t="shared" si="55"/>
        <v>0</v>
      </c>
      <c r="Y224" s="146">
        <f t="shared" si="56"/>
        <v>0</v>
      </c>
      <c r="Z224" s="147">
        <f t="shared" si="57"/>
        <v>0</v>
      </c>
    </row>
    <row r="225" spans="1:26" x14ac:dyDescent="0.3">
      <c r="A225" s="194" t="s">
        <v>266</v>
      </c>
      <c r="B225" s="195" t="s">
        <v>267</v>
      </c>
      <c r="C225" s="196">
        <f>'[2]FY 2018'!C397</f>
        <v>0</v>
      </c>
      <c r="D225" s="196">
        <f>'[2]FY 2018'!D397</f>
        <v>0</v>
      </c>
      <c r="E225" s="196">
        <f>'[2]FY 2018'!E397</f>
        <v>0</v>
      </c>
      <c r="F225" s="196">
        <f>'[2]FY 2018'!F397</f>
        <v>0</v>
      </c>
      <c r="G225" s="196">
        <f>'[2]FY 2018'!G397</f>
        <v>0</v>
      </c>
      <c r="H225" s="196">
        <f>'[2]FY 2018'!H397</f>
        <v>0</v>
      </c>
      <c r="I225" s="196">
        <f>'[2]FY 2018'!I397</f>
        <v>0</v>
      </c>
      <c r="J225" s="196">
        <f>'[2]FY 2018'!J397</f>
        <v>0</v>
      </c>
      <c r="K225" s="196">
        <f>'[2]FY 2018'!K397</f>
        <v>0</v>
      </c>
      <c r="L225" s="196">
        <f>'[2]FY 2018'!L397</f>
        <v>0</v>
      </c>
      <c r="M225" s="196">
        <f>'[2]FY 2018'!M397</f>
        <v>0</v>
      </c>
      <c r="N225" s="196">
        <f>'[2]FY 2018'!N397</f>
        <v>0</v>
      </c>
      <c r="O225" s="143">
        <f t="shared" si="51"/>
        <v>0</v>
      </c>
      <c r="P225" s="144"/>
      <c r="Q225" s="44">
        <v>1</v>
      </c>
      <c r="R225" s="45">
        <v>0</v>
      </c>
      <c r="S225" s="46">
        <v>0</v>
      </c>
      <c r="T225" s="145">
        <f t="shared" si="52"/>
        <v>0</v>
      </c>
      <c r="U225" s="146">
        <f t="shared" si="53"/>
        <v>0</v>
      </c>
      <c r="V225" s="147">
        <f t="shared" si="54"/>
        <v>0</v>
      </c>
      <c r="X225" s="145">
        <f t="shared" si="55"/>
        <v>0</v>
      </c>
      <c r="Y225" s="146">
        <f t="shared" si="56"/>
        <v>0</v>
      </c>
      <c r="Z225" s="147">
        <f t="shared" si="57"/>
        <v>0</v>
      </c>
    </row>
    <row r="226" spans="1:26" x14ac:dyDescent="0.3">
      <c r="A226" s="194" t="s">
        <v>268</v>
      </c>
      <c r="B226" s="195" t="s">
        <v>269</v>
      </c>
      <c r="C226" s="196">
        <f>'[2]FY 2018'!C398</f>
        <v>630</v>
      </c>
      <c r="D226" s="196">
        <f>'[2]FY 2018'!D398</f>
        <v>300</v>
      </c>
      <c r="E226" s="196">
        <f>'[2]FY 2018'!E398</f>
        <v>300</v>
      </c>
      <c r="F226" s="196">
        <f>'[2]FY 2018'!F398</f>
        <v>360</v>
      </c>
      <c r="G226" s="196">
        <f>'[2]FY 2018'!G398</f>
        <v>330</v>
      </c>
      <c r="H226" s="196">
        <f>'[2]FY 2018'!H398</f>
        <v>1410</v>
      </c>
      <c r="I226" s="196">
        <f>'[2]FY 2018'!I398</f>
        <v>0</v>
      </c>
      <c r="J226" s="196">
        <f>'[2]FY 2018'!J398</f>
        <v>570</v>
      </c>
      <c r="K226" s="196">
        <f>'[2]FY 2018'!K398</f>
        <v>330</v>
      </c>
      <c r="L226" s="196">
        <f>'[2]FY 2018'!L398</f>
        <v>540</v>
      </c>
      <c r="M226" s="196">
        <f>'[2]FY 2018'!M398</f>
        <v>0</v>
      </c>
      <c r="N226" s="196">
        <f>'[2]FY 2018'!N398</f>
        <v>0</v>
      </c>
      <c r="O226" s="143">
        <f t="shared" si="51"/>
        <v>4770</v>
      </c>
      <c r="P226" s="144"/>
      <c r="Q226" s="1">
        <v>0.37659999999999999</v>
      </c>
      <c r="R226" s="2">
        <v>0.27600000000000002</v>
      </c>
      <c r="S226" s="3">
        <v>0.34739999999999999</v>
      </c>
      <c r="T226" s="145">
        <f t="shared" si="52"/>
        <v>1796.3820000000001</v>
      </c>
      <c r="U226" s="146">
        <f t="shared" si="53"/>
        <v>1316.5200000000002</v>
      </c>
      <c r="V226" s="147">
        <f t="shared" si="54"/>
        <v>1657.098</v>
      </c>
      <c r="X226" s="145">
        <f t="shared" si="55"/>
        <v>0</v>
      </c>
      <c r="Y226" s="146">
        <f t="shared" si="56"/>
        <v>0</v>
      </c>
      <c r="Z226" s="147">
        <f t="shared" si="57"/>
        <v>0</v>
      </c>
    </row>
    <row r="227" spans="1:26" x14ac:dyDescent="0.3">
      <c r="A227" s="194">
        <v>401614</v>
      </c>
      <c r="B227" s="195" t="s">
        <v>270</v>
      </c>
      <c r="C227" s="196">
        <f>'[2]FY 2018'!C399</f>
        <v>0</v>
      </c>
      <c r="D227" s="196">
        <f>'[2]FY 2018'!D399</f>
        <v>0</v>
      </c>
      <c r="E227" s="196">
        <f>'[2]FY 2018'!E399</f>
        <v>0</v>
      </c>
      <c r="F227" s="196">
        <f>'[2]FY 2018'!F399</f>
        <v>0</v>
      </c>
      <c r="G227" s="196">
        <f>'[2]FY 2018'!G399</f>
        <v>0</v>
      </c>
      <c r="H227" s="196">
        <f>'[2]FY 2018'!H399</f>
        <v>0</v>
      </c>
      <c r="I227" s="196">
        <f>'[2]FY 2018'!I399</f>
        <v>0</v>
      </c>
      <c r="J227" s="196">
        <f>'[2]FY 2018'!J399</f>
        <v>0</v>
      </c>
      <c r="K227" s="196">
        <f>'[2]FY 2018'!K399</f>
        <v>0</v>
      </c>
      <c r="L227" s="196">
        <f>'[2]FY 2018'!L399</f>
        <v>0</v>
      </c>
      <c r="M227" s="196">
        <f>'[2]FY 2018'!M399</f>
        <v>0</v>
      </c>
      <c r="N227" s="196">
        <f>'[2]FY 2018'!N399</f>
        <v>0</v>
      </c>
      <c r="O227" s="143">
        <f t="shared" si="51"/>
        <v>0</v>
      </c>
      <c r="P227" s="144"/>
      <c r="Q227" s="1">
        <v>0.37659999999999999</v>
      </c>
      <c r="R227" s="2">
        <v>0.27600000000000002</v>
      </c>
      <c r="S227" s="3">
        <v>0.34739999999999999</v>
      </c>
      <c r="T227" s="145">
        <f t="shared" si="52"/>
        <v>0</v>
      </c>
      <c r="U227" s="146">
        <f t="shared" si="53"/>
        <v>0</v>
      </c>
      <c r="V227" s="147">
        <f t="shared" si="54"/>
        <v>0</v>
      </c>
      <c r="X227" s="145">
        <f t="shared" si="55"/>
        <v>0</v>
      </c>
      <c r="Y227" s="146">
        <f t="shared" si="56"/>
        <v>0</v>
      </c>
      <c r="Z227" s="147">
        <f t="shared" si="57"/>
        <v>0</v>
      </c>
    </row>
    <row r="228" spans="1:26" x14ac:dyDescent="0.3">
      <c r="A228" s="194" t="s">
        <v>271</v>
      </c>
      <c r="B228" s="195" t="s">
        <v>272</v>
      </c>
      <c r="C228" s="196">
        <f>'[2]FY 2018'!C400</f>
        <v>0</v>
      </c>
      <c r="D228" s="196">
        <f>'[2]FY 2018'!D400</f>
        <v>0</v>
      </c>
      <c r="E228" s="196">
        <f>'[2]FY 2018'!E400</f>
        <v>0</v>
      </c>
      <c r="F228" s="196">
        <f>'[2]FY 2018'!F400</f>
        <v>0</v>
      </c>
      <c r="G228" s="196">
        <f>'[2]FY 2018'!G400</f>
        <v>0</v>
      </c>
      <c r="H228" s="196">
        <f>'[2]FY 2018'!H400</f>
        <v>0</v>
      </c>
      <c r="I228" s="196">
        <f>'[2]FY 2018'!I400</f>
        <v>0</v>
      </c>
      <c r="J228" s="196">
        <f>'[2]FY 2018'!J400</f>
        <v>0</v>
      </c>
      <c r="K228" s="196">
        <f>'[2]FY 2018'!K400</f>
        <v>0</v>
      </c>
      <c r="L228" s="196">
        <f>'[2]FY 2018'!L400</f>
        <v>0</v>
      </c>
      <c r="M228" s="196">
        <f>'[2]FY 2018'!M400</f>
        <v>0</v>
      </c>
      <c r="N228" s="196">
        <f>'[2]FY 2018'!N400</f>
        <v>0</v>
      </c>
      <c r="O228" s="143">
        <f t="shared" si="51"/>
        <v>0</v>
      </c>
      <c r="P228" s="144"/>
      <c r="Q228" s="1">
        <v>0.37659999999999999</v>
      </c>
      <c r="R228" s="2">
        <v>0.27600000000000002</v>
      </c>
      <c r="S228" s="3">
        <v>0.34739999999999999</v>
      </c>
      <c r="T228" s="145">
        <f t="shared" si="52"/>
        <v>0</v>
      </c>
      <c r="U228" s="146">
        <f t="shared" si="53"/>
        <v>0</v>
      </c>
      <c r="V228" s="147">
        <f t="shared" si="54"/>
        <v>0</v>
      </c>
      <c r="X228" s="145">
        <f t="shared" si="55"/>
        <v>0</v>
      </c>
      <c r="Y228" s="146">
        <f t="shared" si="56"/>
        <v>0</v>
      </c>
      <c r="Z228" s="147">
        <f t="shared" si="57"/>
        <v>0</v>
      </c>
    </row>
    <row r="229" spans="1:26" x14ac:dyDescent="0.3">
      <c r="A229" s="194" t="s">
        <v>273</v>
      </c>
      <c r="B229" s="195" t="s">
        <v>274</v>
      </c>
      <c r="C229" s="196">
        <f>'[2]FY 2018'!C401</f>
        <v>5971.65</v>
      </c>
      <c r="D229" s="196">
        <f>'[2]FY 2018'!D401</f>
        <v>3875.73</v>
      </c>
      <c r="E229" s="196">
        <f>'[2]FY 2018'!E401</f>
        <v>4102.0600000000004</v>
      </c>
      <c r="F229" s="196">
        <f>'[2]FY 2018'!F401</f>
        <v>3536.25</v>
      </c>
      <c r="G229" s="196">
        <f>'[2]FY 2018'!G401</f>
        <v>4045.47</v>
      </c>
      <c r="H229" s="196">
        <f>'[2]FY 2018'!H401</f>
        <v>5049.7700000000004</v>
      </c>
      <c r="I229" s="196">
        <f>'[2]FY 2018'!I401</f>
        <v>4073.76</v>
      </c>
      <c r="J229" s="196">
        <f>'[2]FY 2018'!J401</f>
        <v>4243.5</v>
      </c>
      <c r="K229" s="196">
        <f>'[2]FY 2018'!K401</f>
        <v>4462.75</v>
      </c>
      <c r="L229" s="196">
        <f>'[2]FY 2018'!L401</f>
        <v>3805.01</v>
      </c>
      <c r="M229" s="196">
        <f>'[2]FY 2018'!M401</f>
        <v>0</v>
      </c>
      <c r="N229" s="196">
        <f>'[2]FY 2018'!N401</f>
        <v>0</v>
      </c>
      <c r="O229" s="143">
        <f t="shared" si="51"/>
        <v>43165.950000000004</v>
      </c>
      <c r="P229" s="144"/>
      <c r="Q229" s="1">
        <v>0.4168</v>
      </c>
      <c r="R229" s="2">
        <v>0.30549999999999999</v>
      </c>
      <c r="S229" s="3">
        <v>0.2777</v>
      </c>
      <c r="T229" s="145">
        <f t="shared" si="52"/>
        <v>17991.56796</v>
      </c>
      <c r="U229" s="146">
        <f t="shared" si="53"/>
        <v>13187.197725000002</v>
      </c>
      <c r="V229" s="147">
        <f t="shared" si="54"/>
        <v>11987.184315</v>
      </c>
      <c r="X229" s="145">
        <f t="shared" si="55"/>
        <v>0</v>
      </c>
      <c r="Y229" s="146">
        <f t="shared" si="56"/>
        <v>0</v>
      </c>
      <c r="Z229" s="147">
        <f t="shared" si="57"/>
        <v>0</v>
      </c>
    </row>
    <row r="230" spans="1:26" x14ac:dyDescent="0.3">
      <c r="A230" s="194" t="s">
        <v>275</v>
      </c>
      <c r="B230" s="195" t="s">
        <v>276</v>
      </c>
      <c r="C230" s="196">
        <f>'[2]FY 2018'!C402</f>
        <v>93314.93</v>
      </c>
      <c r="D230" s="196">
        <f>'[2]FY 2018'!D402</f>
        <v>91014.23</v>
      </c>
      <c r="E230" s="196">
        <f>'[2]FY 2018'!E402</f>
        <v>87374.03</v>
      </c>
      <c r="F230" s="196">
        <f>'[2]FY 2018'!F402</f>
        <v>89017.66</v>
      </c>
      <c r="G230" s="196">
        <f>'[2]FY 2018'!G402</f>
        <v>88069.25</v>
      </c>
      <c r="H230" s="196">
        <f>'[2]FY 2018'!H402</f>
        <v>87239.01</v>
      </c>
      <c r="I230" s="196">
        <f>'[2]FY 2018'!I402</f>
        <v>85131.37</v>
      </c>
      <c r="J230" s="196">
        <f>'[2]FY 2018'!J402</f>
        <v>83817.02</v>
      </c>
      <c r="K230" s="196">
        <f>'[2]FY 2018'!K402</f>
        <v>81904.92</v>
      </c>
      <c r="L230" s="196">
        <f>'[2]FY 2018'!L402</f>
        <v>80557.8</v>
      </c>
      <c r="M230" s="196">
        <f>'[2]FY 2018'!M402</f>
        <v>0</v>
      </c>
      <c r="N230" s="196">
        <f>'[2]FY 2018'!N402</f>
        <v>0</v>
      </c>
      <c r="O230" s="143">
        <f t="shared" si="51"/>
        <v>867440.22000000009</v>
      </c>
      <c r="P230" s="144"/>
      <c r="Q230" s="44">
        <v>0.8</v>
      </c>
      <c r="R230" s="45">
        <v>0.15</v>
      </c>
      <c r="S230" s="46">
        <v>0.05</v>
      </c>
      <c r="T230" s="145">
        <f t="shared" si="52"/>
        <v>693952.17600000009</v>
      </c>
      <c r="U230" s="146">
        <f t="shared" si="53"/>
        <v>130116.03300000001</v>
      </c>
      <c r="V230" s="147">
        <f t="shared" si="54"/>
        <v>43372.011000000006</v>
      </c>
      <c r="X230" s="145">
        <f t="shared" si="55"/>
        <v>0</v>
      </c>
      <c r="Y230" s="146">
        <f t="shared" si="56"/>
        <v>0</v>
      </c>
      <c r="Z230" s="147">
        <f t="shared" si="57"/>
        <v>0</v>
      </c>
    </row>
    <row r="231" spans="1:26" x14ac:dyDescent="0.3">
      <c r="A231" s="194" t="s">
        <v>277</v>
      </c>
      <c r="B231" s="195" t="s">
        <v>278</v>
      </c>
      <c r="C231" s="196">
        <f>'[2]FY 2018'!C403</f>
        <v>0</v>
      </c>
      <c r="D231" s="196">
        <f>'[2]FY 2018'!D403</f>
        <v>0</v>
      </c>
      <c r="E231" s="196">
        <f>'[2]FY 2018'!E403</f>
        <v>0</v>
      </c>
      <c r="F231" s="196">
        <f>'[2]FY 2018'!F403</f>
        <v>0</v>
      </c>
      <c r="G231" s="196">
        <f>'[2]FY 2018'!G403</f>
        <v>0</v>
      </c>
      <c r="H231" s="196">
        <f>'[2]FY 2018'!H403</f>
        <v>0</v>
      </c>
      <c r="I231" s="196">
        <f>'[2]FY 2018'!I403</f>
        <v>0</v>
      </c>
      <c r="J231" s="196">
        <f>'[2]FY 2018'!J403</f>
        <v>0</v>
      </c>
      <c r="K231" s="196">
        <f>'[2]FY 2018'!K403</f>
        <v>0</v>
      </c>
      <c r="L231" s="196">
        <f>'[2]FY 2018'!L403</f>
        <v>0</v>
      </c>
      <c r="M231" s="196">
        <f>'[2]FY 2018'!M403</f>
        <v>0</v>
      </c>
      <c r="N231" s="196">
        <f>'[2]FY 2018'!N403</f>
        <v>0</v>
      </c>
      <c r="O231" s="143">
        <f t="shared" si="51"/>
        <v>0</v>
      </c>
      <c r="P231" s="144"/>
      <c r="Q231" s="44">
        <v>0.8</v>
      </c>
      <c r="R231" s="45">
        <v>0.15</v>
      </c>
      <c r="S231" s="46">
        <v>0.05</v>
      </c>
      <c r="T231" s="145">
        <f t="shared" si="52"/>
        <v>0</v>
      </c>
      <c r="U231" s="146">
        <f t="shared" si="53"/>
        <v>0</v>
      </c>
      <c r="V231" s="147">
        <f t="shared" si="54"/>
        <v>0</v>
      </c>
      <c r="X231" s="145">
        <f t="shared" si="55"/>
        <v>0</v>
      </c>
      <c r="Y231" s="146">
        <f t="shared" si="56"/>
        <v>0</v>
      </c>
      <c r="Z231" s="147">
        <f t="shared" si="57"/>
        <v>0</v>
      </c>
    </row>
    <row r="232" spans="1:26" x14ac:dyDescent="0.3">
      <c r="A232" s="194" t="s">
        <v>279</v>
      </c>
      <c r="B232" s="195" t="s">
        <v>280</v>
      </c>
      <c r="C232" s="196">
        <f>'[2]FY 2018'!C404</f>
        <v>0</v>
      </c>
      <c r="D232" s="196">
        <f>'[2]FY 2018'!D404</f>
        <v>0</v>
      </c>
      <c r="E232" s="196">
        <f>'[2]FY 2018'!E404</f>
        <v>0</v>
      </c>
      <c r="F232" s="196">
        <f>'[2]FY 2018'!F404</f>
        <v>0</v>
      </c>
      <c r="G232" s="196">
        <f>'[2]FY 2018'!G404</f>
        <v>0</v>
      </c>
      <c r="H232" s="196">
        <f>'[2]FY 2018'!H404</f>
        <v>0</v>
      </c>
      <c r="I232" s="196">
        <f>'[2]FY 2018'!I404</f>
        <v>0</v>
      </c>
      <c r="J232" s="196">
        <f>'[2]FY 2018'!J404</f>
        <v>0</v>
      </c>
      <c r="K232" s="196">
        <f>'[2]FY 2018'!K404</f>
        <v>0</v>
      </c>
      <c r="L232" s="196">
        <f>'[2]FY 2018'!L404</f>
        <v>0</v>
      </c>
      <c r="M232" s="196">
        <f>'[2]FY 2018'!M404</f>
        <v>0</v>
      </c>
      <c r="N232" s="196">
        <f>'[2]FY 2018'!N404</f>
        <v>0</v>
      </c>
      <c r="O232" s="143">
        <f t="shared" si="51"/>
        <v>0</v>
      </c>
      <c r="P232" s="144"/>
      <c r="Q232" s="44">
        <v>0.8</v>
      </c>
      <c r="R232" s="45">
        <v>0.15</v>
      </c>
      <c r="S232" s="46">
        <v>0.05</v>
      </c>
      <c r="T232" s="145">
        <f t="shared" si="52"/>
        <v>0</v>
      </c>
      <c r="U232" s="146">
        <f t="shared" si="53"/>
        <v>0</v>
      </c>
      <c r="V232" s="147">
        <f t="shared" si="54"/>
        <v>0</v>
      </c>
      <c r="X232" s="145">
        <f t="shared" si="55"/>
        <v>0</v>
      </c>
      <c r="Y232" s="146">
        <f t="shared" si="56"/>
        <v>0</v>
      </c>
      <c r="Z232" s="147">
        <f t="shared" si="57"/>
        <v>0</v>
      </c>
    </row>
    <row r="233" spans="1:26" x14ac:dyDescent="0.3">
      <c r="A233" s="194" t="s">
        <v>756</v>
      </c>
      <c r="B233" s="195" t="s">
        <v>755</v>
      </c>
      <c r="C233" s="196">
        <f>'[2]FY 2018'!C405</f>
        <v>575.6</v>
      </c>
      <c r="D233" s="196">
        <f>'[2]FY 2018'!D405</f>
        <v>612.29</v>
      </c>
      <c r="E233" s="196">
        <f>'[2]FY 2018'!E405</f>
        <v>775.99</v>
      </c>
      <c r="F233" s="196">
        <f>'[2]FY 2018'!F405</f>
        <v>968.01</v>
      </c>
      <c r="G233" s="196">
        <f>'[2]FY 2018'!G405</f>
        <v>1298.99</v>
      </c>
      <c r="H233" s="196">
        <f>'[2]FY 2018'!H405</f>
        <v>1422.35</v>
      </c>
      <c r="I233" s="196">
        <f>'[2]FY 2018'!I405</f>
        <v>1648.84</v>
      </c>
      <c r="J233" s="196">
        <f>'[2]FY 2018'!J405</f>
        <v>1474.61</v>
      </c>
      <c r="K233" s="196">
        <f>'[2]FY 2018'!K405</f>
        <v>1487.25</v>
      </c>
      <c r="L233" s="196">
        <f>'[2]FY 2018'!L405</f>
        <v>1487.63</v>
      </c>
      <c r="M233" s="196">
        <f>'[2]FY 2018'!M405</f>
        <v>0</v>
      </c>
      <c r="N233" s="196">
        <f>'[2]FY 2018'!N405</f>
        <v>0</v>
      </c>
      <c r="O233" s="143">
        <f t="shared" si="51"/>
        <v>11751.560000000001</v>
      </c>
      <c r="P233" s="144"/>
      <c r="Q233" s="44">
        <v>0.8</v>
      </c>
      <c r="R233" s="45">
        <v>0.15</v>
      </c>
      <c r="S233" s="46">
        <v>0.05</v>
      </c>
      <c r="T233" s="145">
        <f t="shared" si="52"/>
        <v>9401.2480000000014</v>
      </c>
      <c r="U233" s="146">
        <f t="shared" si="53"/>
        <v>1762.7340000000002</v>
      </c>
      <c r="V233" s="147">
        <f t="shared" si="54"/>
        <v>587.57800000000009</v>
      </c>
      <c r="X233" s="145">
        <f t="shared" si="55"/>
        <v>0</v>
      </c>
      <c r="Y233" s="146">
        <f t="shared" si="56"/>
        <v>0</v>
      </c>
      <c r="Z233" s="147">
        <f t="shared" si="57"/>
        <v>0</v>
      </c>
    </row>
    <row r="234" spans="1:26" x14ac:dyDescent="0.3">
      <c r="A234" s="194" t="s">
        <v>792</v>
      </c>
      <c r="B234" s="195" t="s">
        <v>757</v>
      </c>
      <c r="C234" s="196">
        <f>'[2]FY 2018'!C406</f>
        <v>88.47</v>
      </c>
      <c r="D234" s="196">
        <f>'[2]FY 2018'!D406</f>
        <v>179.18</v>
      </c>
      <c r="E234" s="196">
        <f>'[2]FY 2018'!E406</f>
        <v>223.63</v>
      </c>
      <c r="F234" s="196">
        <f>'[2]FY 2018'!F406</f>
        <v>226.05</v>
      </c>
      <c r="G234" s="196">
        <f>'[2]FY 2018'!G406</f>
        <v>243.33</v>
      </c>
      <c r="H234" s="196">
        <f>'[2]FY 2018'!H406</f>
        <v>264.55</v>
      </c>
      <c r="I234" s="196">
        <f>'[2]FY 2018'!I406</f>
        <v>298.88</v>
      </c>
      <c r="J234" s="196">
        <f>'[2]FY 2018'!J406</f>
        <v>284.95</v>
      </c>
      <c r="K234" s="196">
        <f>'[2]FY 2018'!K406</f>
        <v>284.95</v>
      </c>
      <c r="L234" s="196">
        <f>'[2]FY 2018'!L406</f>
        <v>293.98</v>
      </c>
      <c r="M234" s="196">
        <f>'[2]FY 2018'!M406</f>
        <v>0</v>
      </c>
      <c r="N234" s="196">
        <f>'[2]FY 2018'!N406</f>
        <v>0</v>
      </c>
      <c r="O234" s="143">
        <f t="shared" si="51"/>
        <v>2387.9700000000003</v>
      </c>
      <c r="P234" s="144"/>
      <c r="Q234" s="44">
        <v>0.8</v>
      </c>
      <c r="R234" s="45">
        <v>0.15</v>
      </c>
      <c r="S234" s="46">
        <v>0.05</v>
      </c>
      <c r="T234" s="145">
        <f t="shared" si="52"/>
        <v>1910.3760000000002</v>
      </c>
      <c r="U234" s="146">
        <f t="shared" si="53"/>
        <v>358.19550000000004</v>
      </c>
      <c r="V234" s="147">
        <f t="shared" si="54"/>
        <v>119.39850000000001</v>
      </c>
      <c r="X234" s="145">
        <f t="shared" si="55"/>
        <v>0</v>
      </c>
      <c r="Y234" s="146"/>
      <c r="Z234" s="147">
        <f t="shared" si="57"/>
        <v>0</v>
      </c>
    </row>
    <row r="235" spans="1:26" x14ac:dyDescent="0.3">
      <c r="A235" s="194" t="s">
        <v>281</v>
      </c>
      <c r="B235" s="195" t="s">
        <v>758</v>
      </c>
      <c r="C235" s="196">
        <f>'[2]FY 2018'!C407</f>
        <v>16698.990000000002</v>
      </c>
      <c r="D235" s="196">
        <f>'[2]FY 2018'!D407</f>
        <v>16649.669999999998</v>
      </c>
      <c r="E235" s="196">
        <f>'[2]FY 2018'!E407</f>
        <v>17222.18</v>
      </c>
      <c r="F235" s="196">
        <f>'[2]FY 2018'!F407</f>
        <v>16989.34</v>
      </c>
      <c r="G235" s="196">
        <f>'[2]FY 2018'!G407</f>
        <v>17008.45</v>
      </c>
      <c r="H235" s="196">
        <f>'[2]FY 2018'!H407</f>
        <v>16237.96</v>
      </c>
      <c r="I235" s="196">
        <f>'[2]FY 2018'!I407</f>
        <v>16076.5</v>
      </c>
      <c r="J235" s="196">
        <f>'[2]FY 2018'!J407</f>
        <v>15418.43</v>
      </c>
      <c r="K235" s="196">
        <f>'[2]FY 2018'!K407</f>
        <v>15140.14</v>
      </c>
      <c r="L235" s="196">
        <f>'[2]FY 2018'!L407</f>
        <v>15047.08</v>
      </c>
      <c r="M235" s="196">
        <f>'[2]FY 2018'!M407</f>
        <v>0</v>
      </c>
      <c r="N235" s="196">
        <f>'[2]FY 2018'!N407</f>
        <v>0</v>
      </c>
      <c r="O235" s="143">
        <f t="shared" si="51"/>
        <v>162488.73999999996</v>
      </c>
      <c r="P235" s="144"/>
      <c r="Q235" s="44">
        <v>0.8</v>
      </c>
      <c r="R235" s="45">
        <v>0.15</v>
      </c>
      <c r="S235" s="46">
        <v>0.05</v>
      </c>
      <c r="T235" s="145">
        <f>O235*Q235</f>
        <v>129990.99199999997</v>
      </c>
      <c r="U235" s="146">
        <f>O235*R235</f>
        <v>24373.310999999994</v>
      </c>
      <c r="V235" s="147">
        <f>O235*S235</f>
        <v>8124.4369999999981</v>
      </c>
      <c r="X235" s="145">
        <f t="shared" si="55"/>
        <v>0</v>
      </c>
      <c r="Y235" s="146">
        <f t="shared" si="56"/>
        <v>0</v>
      </c>
      <c r="Z235" s="147">
        <f t="shared" si="57"/>
        <v>0</v>
      </c>
    </row>
    <row r="236" spans="1:26" x14ac:dyDescent="0.3">
      <c r="A236" s="194" t="s">
        <v>282</v>
      </c>
      <c r="B236" s="195" t="s">
        <v>283</v>
      </c>
      <c r="C236" s="196">
        <f>'[2]FY 2018'!C408</f>
        <v>0</v>
      </c>
      <c r="D236" s="196">
        <f>'[2]FY 2018'!D408</f>
        <v>0</v>
      </c>
      <c r="E236" s="196">
        <f>'[2]FY 2018'!E408</f>
        <v>0</v>
      </c>
      <c r="F236" s="196">
        <f>'[2]FY 2018'!F408</f>
        <v>0</v>
      </c>
      <c r="G236" s="196">
        <f>'[2]FY 2018'!G408</f>
        <v>0</v>
      </c>
      <c r="H236" s="196">
        <f>'[2]FY 2018'!H408</f>
        <v>0</v>
      </c>
      <c r="I236" s="196">
        <f>'[2]FY 2018'!I408</f>
        <v>0</v>
      </c>
      <c r="J236" s="196">
        <f>'[2]FY 2018'!J408</f>
        <v>0</v>
      </c>
      <c r="K236" s="196">
        <f>'[2]FY 2018'!K408</f>
        <v>0</v>
      </c>
      <c r="L236" s="196">
        <f>'[2]FY 2018'!L408</f>
        <v>0</v>
      </c>
      <c r="M236" s="196">
        <f>'[2]FY 2018'!M408</f>
        <v>0</v>
      </c>
      <c r="N236" s="196">
        <f>'[2]FY 2018'!N408</f>
        <v>0</v>
      </c>
      <c r="O236" s="143">
        <f t="shared" si="51"/>
        <v>0</v>
      </c>
      <c r="P236" s="144"/>
      <c r="Q236" s="1">
        <v>0.37659999999999999</v>
      </c>
      <c r="R236" s="2">
        <v>0.27600000000000002</v>
      </c>
      <c r="S236" s="3">
        <v>0.34739999999999999</v>
      </c>
      <c r="T236" s="145">
        <f>O236*Q236</f>
        <v>0</v>
      </c>
      <c r="U236" s="146">
        <f>O236*R236</f>
        <v>0</v>
      </c>
      <c r="V236" s="147">
        <f>O236*S236</f>
        <v>0</v>
      </c>
      <c r="X236" s="145">
        <f t="shared" si="55"/>
        <v>0</v>
      </c>
      <c r="Y236" s="146">
        <f t="shared" si="56"/>
        <v>0</v>
      </c>
      <c r="Z236" s="147">
        <f t="shared" si="57"/>
        <v>0</v>
      </c>
    </row>
    <row r="237" spans="1:26" x14ac:dyDescent="0.3">
      <c r="A237" s="194">
        <v>401616</v>
      </c>
      <c r="B237" s="195" t="s">
        <v>284</v>
      </c>
      <c r="C237" s="196">
        <f>'[2]FY 2018'!C409</f>
        <v>0</v>
      </c>
      <c r="D237" s="196">
        <f>'[2]FY 2018'!D409</f>
        <v>0</v>
      </c>
      <c r="E237" s="196">
        <f>'[2]FY 2018'!E409</f>
        <v>0</v>
      </c>
      <c r="F237" s="196">
        <f>'[2]FY 2018'!F409</f>
        <v>0</v>
      </c>
      <c r="G237" s="196">
        <f>'[2]FY 2018'!G409</f>
        <v>0</v>
      </c>
      <c r="H237" s="196">
        <f>'[2]FY 2018'!H409</f>
        <v>0</v>
      </c>
      <c r="I237" s="196">
        <f>'[2]FY 2018'!I409</f>
        <v>0</v>
      </c>
      <c r="J237" s="196">
        <f>'[2]FY 2018'!J409</f>
        <v>0</v>
      </c>
      <c r="K237" s="196">
        <f>'[2]FY 2018'!K409</f>
        <v>0</v>
      </c>
      <c r="L237" s="196">
        <f>'[2]FY 2018'!L409</f>
        <v>0</v>
      </c>
      <c r="M237" s="196">
        <f>'[2]FY 2018'!M409</f>
        <v>0</v>
      </c>
      <c r="N237" s="196">
        <f>'[2]FY 2018'!N409</f>
        <v>0</v>
      </c>
      <c r="O237" s="143">
        <f t="shared" si="51"/>
        <v>0</v>
      </c>
      <c r="P237" s="144"/>
      <c r="Q237" s="1">
        <v>0.37659999999999999</v>
      </c>
      <c r="R237" s="2">
        <v>0.27600000000000002</v>
      </c>
      <c r="S237" s="3">
        <v>0.34739999999999999</v>
      </c>
      <c r="T237" s="145">
        <f t="shared" si="52"/>
        <v>0</v>
      </c>
      <c r="U237" s="146">
        <f t="shared" si="53"/>
        <v>0</v>
      </c>
      <c r="V237" s="147">
        <f t="shared" si="54"/>
        <v>0</v>
      </c>
      <c r="X237" s="145">
        <f t="shared" si="55"/>
        <v>0</v>
      </c>
      <c r="Y237" s="146">
        <f t="shared" si="56"/>
        <v>0</v>
      </c>
      <c r="Z237" s="147">
        <f t="shared" si="57"/>
        <v>0</v>
      </c>
    </row>
    <row r="238" spans="1:26" x14ac:dyDescent="0.3">
      <c r="A238" s="194" t="s">
        <v>285</v>
      </c>
      <c r="B238" s="195" t="s">
        <v>286</v>
      </c>
      <c r="C238" s="196">
        <f>'[2]FY 2018'!C410</f>
        <v>0</v>
      </c>
      <c r="D238" s="196">
        <f>'[2]FY 2018'!D410</f>
        <v>0</v>
      </c>
      <c r="E238" s="196">
        <f>'[2]FY 2018'!E410</f>
        <v>0</v>
      </c>
      <c r="F238" s="196">
        <f>'[2]FY 2018'!F410</f>
        <v>0</v>
      </c>
      <c r="G238" s="196">
        <f>'[2]FY 2018'!G410</f>
        <v>0</v>
      </c>
      <c r="H238" s="196">
        <f>'[2]FY 2018'!H410</f>
        <v>0</v>
      </c>
      <c r="I238" s="196">
        <f>'[2]FY 2018'!I410</f>
        <v>0</v>
      </c>
      <c r="J238" s="196">
        <f>'[2]FY 2018'!J410</f>
        <v>0</v>
      </c>
      <c r="K238" s="196">
        <f>'[2]FY 2018'!K410</f>
        <v>0</v>
      </c>
      <c r="L238" s="196">
        <f>'[2]FY 2018'!L410</f>
        <v>0</v>
      </c>
      <c r="M238" s="196">
        <f>'[2]FY 2018'!M410</f>
        <v>0</v>
      </c>
      <c r="N238" s="196">
        <f>'[2]FY 2018'!N410</f>
        <v>0</v>
      </c>
      <c r="O238" s="143">
        <f t="shared" si="51"/>
        <v>0</v>
      </c>
      <c r="P238" s="144"/>
      <c r="Q238" s="1">
        <v>0.37659999999999999</v>
      </c>
      <c r="R238" s="2">
        <v>0.27600000000000002</v>
      </c>
      <c r="S238" s="3">
        <v>0.34739999999999999</v>
      </c>
      <c r="T238" s="145">
        <f t="shared" si="52"/>
        <v>0</v>
      </c>
      <c r="U238" s="146">
        <f t="shared" si="53"/>
        <v>0</v>
      </c>
      <c r="V238" s="147">
        <f t="shared" si="54"/>
        <v>0</v>
      </c>
      <c r="X238" s="145">
        <f t="shared" si="55"/>
        <v>0</v>
      </c>
      <c r="Y238" s="146">
        <f t="shared" si="56"/>
        <v>0</v>
      </c>
      <c r="Z238" s="147">
        <f t="shared" si="57"/>
        <v>0</v>
      </c>
    </row>
    <row r="239" spans="1:26" x14ac:dyDescent="0.3">
      <c r="A239" s="194" t="s">
        <v>287</v>
      </c>
      <c r="B239" s="195" t="s">
        <v>288</v>
      </c>
      <c r="C239" s="196">
        <f>'[2]FY 2018'!C411</f>
        <v>0</v>
      </c>
      <c r="D239" s="196">
        <f>'[2]FY 2018'!D411</f>
        <v>0</v>
      </c>
      <c r="E239" s="196">
        <f>'[2]FY 2018'!E411</f>
        <v>0</v>
      </c>
      <c r="F239" s="196">
        <f>'[2]FY 2018'!F411</f>
        <v>0</v>
      </c>
      <c r="G239" s="196">
        <f>'[2]FY 2018'!G411</f>
        <v>0</v>
      </c>
      <c r="H239" s="196">
        <f>'[2]FY 2018'!H411</f>
        <v>0</v>
      </c>
      <c r="I239" s="196">
        <f>'[2]FY 2018'!I411</f>
        <v>0</v>
      </c>
      <c r="J239" s="196">
        <f>'[2]FY 2018'!J411</f>
        <v>0</v>
      </c>
      <c r="K239" s="196">
        <f>'[2]FY 2018'!K411</f>
        <v>0</v>
      </c>
      <c r="L239" s="196">
        <f>'[2]FY 2018'!L411</f>
        <v>0</v>
      </c>
      <c r="M239" s="196">
        <f>'[2]FY 2018'!M411</f>
        <v>0</v>
      </c>
      <c r="N239" s="196">
        <f>'[2]FY 2018'!N411</f>
        <v>0</v>
      </c>
      <c r="O239" s="143">
        <f t="shared" si="51"/>
        <v>0</v>
      </c>
      <c r="P239" s="144"/>
      <c r="Q239" s="1">
        <f>1-R239</f>
        <v>0.57707631014403926</v>
      </c>
      <c r="R239" s="2">
        <f>R237/(Q237+R237)</f>
        <v>0.42292368985596074</v>
      </c>
      <c r="S239" s="3">
        <v>0</v>
      </c>
      <c r="T239" s="145">
        <f t="shared" si="52"/>
        <v>0</v>
      </c>
      <c r="U239" s="146">
        <f t="shared" si="53"/>
        <v>0</v>
      </c>
      <c r="V239" s="147">
        <f t="shared" si="54"/>
        <v>0</v>
      </c>
      <c r="X239" s="145">
        <f t="shared" si="55"/>
        <v>0</v>
      </c>
      <c r="Y239" s="146">
        <f t="shared" si="56"/>
        <v>0</v>
      </c>
      <c r="Z239" s="147">
        <f t="shared" si="57"/>
        <v>0</v>
      </c>
    </row>
    <row r="240" spans="1:26" x14ac:dyDescent="0.3">
      <c r="A240" s="194" t="s">
        <v>289</v>
      </c>
      <c r="B240" s="195" t="s">
        <v>290</v>
      </c>
      <c r="C240" s="196">
        <f>'[2]FY 2018'!C412</f>
        <v>0</v>
      </c>
      <c r="D240" s="196">
        <f>'[2]FY 2018'!D412</f>
        <v>0</v>
      </c>
      <c r="E240" s="196">
        <f>'[2]FY 2018'!E412</f>
        <v>0</v>
      </c>
      <c r="F240" s="196">
        <f>'[2]FY 2018'!F412</f>
        <v>0</v>
      </c>
      <c r="G240" s="196">
        <f>'[2]FY 2018'!G412</f>
        <v>0</v>
      </c>
      <c r="H240" s="196">
        <f>'[2]FY 2018'!H412</f>
        <v>0</v>
      </c>
      <c r="I240" s="196">
        <f>'[2]FY 2018'!I412</f>
        <v>0</v>
      </c>
      <c r="J240" s="196">
        <f>'[2]FY 2018'!J412</f>
        <v>0</v>
      </c>
      <c r="K240" s="196">
        <f>'[2]FY 2018'!K412</f>
        <v>0</v>
      </c>
      <c r="L240" s="196">
        <f>'[2]FY 2018'!L412</f>
        <v>0</v>
      </c>
      <c r="M240" s="196">
        <f>'[2]FY 2018'!M412</f>
        <v>0</v>
      </c>
      <c r="N240" s="196">
        <f>'[2]FY 2018'!N412</f>
        <v>0</v>
      </c>
      <c r="O240" s="143">
        <f t="shared" si="51"/>
        <v>0</v>
      </c>
      <c r="P240" s="144"/>
      <c r="Q240" s="1">
        <v>0.37659999999999999</v>
      </c>
      <c r="R240" s="2">
        <v>0.27600000000000002</v>
      </c>
      <c r="S240" s="3">
        <v>0.34739999999999999</v>
      </c>
      <c r="T240" s="145">
        <f t="shared" si="52"/>
        <v>0</v>
      </c>
      <c r="U240" s="146">
        <f t="shared" si="53"/>
        <v>0</v>
      </c>
      <c r="V240" s="147">
        <f t="shared" si="54"/>
        <v>0</v>
      </c>
      <c r="X240" s="145">
        <f t="shared" si="55"/>
        <v>0</v>
      </c>
      <c r="Y240" s="146">
        <f t="shared" si="56"/>
        <v>0</v>
      </c>
      <c r="Z240" s="147">
        <f t="shared" si="57"/>
        <v>0</v>
      </c>
    </row>
    <row r="241" spans="1:26" x14ac:dyDescent="0.3">
      <c r="A241" s="194">
        <v>401617</v>
      </c>
      <c r="B241" s="195" t="s">
        <v>239</v>
      </c>
      <c r="C241" s="196">
        <f>'[2]FY 2018'!C413</f>
        <v>56.49</v>
      </c>
      <c r="D241" s="196">
        <f>'[2]FY 2018'!D413</f>
        <v>72.97</v>
      </c>
      <c r="E241" s="196">
        <f>'[2]FY 2018'!E413</f>
        <v>100.21</v>
      </c>
      <c r="F241" s="196">
        <f>'[2]FY 2018'!F413</f>
        <v>0</v>
      </c>
      <c r="G241" s="196">
        <f>'[2]FY 2018'!G413</f>
        <v>145.13999999999999</v>
      </c>
      <c r="H241" s="196">
        <f>'[2]FY 2018'!H413</f>
        <v>224.49</v>
      </c>
      <c r="I241" s="196">
        <f>'[2]FY 2018'!I413</f>
        <v>59.28</v>
      </c>
      <c r="J241" s="196">
        <f>'[2]FY 2018'!J413</f>
        <v>66.61</v>
      </c>
      <c r="K241" s="196">
        <f>'[2]FY 2018'!K413</f>
        <v>23.44</v>
      </c>
      <c r="L241" s="196">
        <f>'[2]FY 2018'!L413</f>
        <v>0</v>
      </c>
      <c r="M241" s="196">
        <f>'[2]FY 2018'!M413</f>
        <v>0</v>
      </c>
      <c r="N241" s="196">
        <f>'[2]FY 2018'!N413</f>
        <v>0</v>
      </c>
      <c r="O241" s="143">
        <f t="shared" si="51"/>
        <v>748.63</v>
      </c>
      <c r="P241" s="144"/>
      <c r="Q241" s="1">
        <v>0.37659999999999999</v>
      </c>
      <c r="R241" s="2">
        <v>0.27600000000000002</v>
      </c>
      <c r="S241" s="3">
        <v>0.34739999999999999</v>
      </c>
      <c r="T241" s="145">
        <f t="shared" si="52"/>
        <v>281.93405799999999</v>
      </c>
      <c r="U241" s="146">
        <f t="shared" si="53"/>
        <v>206.62188</v>
      </c>
      <c r="V241" s="147">
        <f t="shared" si="54"/>
        <v>260.07406199999997</v>
      </c>
      <c r="X241" s="145">
        <f t="shared" si="55"/>
        <v>0</v>
      </c>
      <c r="Y241" s="146">
        <f t="shared" si="56"/>
        <v>0</v>
      </c>
      <c r="Z241" s="147">
        <f t="shared" si="57"/>
        <v>0</v>
      </c>
    </row>
    <row r="242" spans="1:26" x14ac:dyDescent="0.3">
      <c r="A242" s="194">
        <v>401618</v>
      </c>
      <c r="B242" s="195" t="s">
        <v>291</v>
      </c>
      <c r="C242" s="196">
        <f>'[2]FY 2018'!C414</f>
        <v>0</v>
      </c>
      <c r="D242" s="196">
        <f>'[2]FY 2018'!D414</f>
        <v>0</v>
      </c>
      <c r="E242" s="196">
        <f>'[2]FY 2018'!E414</f>
        <v>0</v>
      </c>
      <c r="F242" s="196">
        <f>'[2]FY 2018'!F414</f>
        <v>0</v>
      </c>
      <c r="G242" s="196">
        <f>'[2]FY 2018'!G414</f>
        <v>0</v>
      </c>
      <c r="H242" s="196">
        <f>'[2]FY 2018'!H414</f>
        <v>0</v>
      </c>
      <c r="I242" s="196">
        <f>'[2]FY 2018'!I414</f>
        <v>0</v>
      </c>
      <c r="J242" s="196">
        <f>'[2]FY 2018'!J414</f>
        <v>0</v>
      </c>
      <c r="K242" s="196">
        <f>'[2]FY 2018'!K414</f>
        <v>0</v>
      </c>
      <c r="L242" s="196">
        <f>'[2]FY 2018'!L414</f>
        <v>0</v>
      </c>
      <c r="M242" s="196">
        <f>'[2]FY 2018'!M414</f>
        <v>0</v>
      </c>
      <c r="N242" s="196">
        <f>'[2]FY 2018'!N414</f>
        <v>0</v>
      </c>
      <c r="O242" s="143">
        <f t="shared" si="51"/>
        <v>0</v>
      </c>
      <c r="P242" s="144"/>
      <c r="Q242" s="1">
        <v>0.37659999999999999</v>
      </c>
      <c r="R242" s="2">
        <v>0.27600000000000002</v>
      </c>
      <c r="S242" s="3">
        <v>0.34739999999999999</v>
      </c>
      <c r="T242" s="145">
        <f t="shared" si="52"/>
        <v>0</v>
      </c>
      <c r="U242" s="146">
        <f t="shared" si="53"/>
        <v>0</v>
      </c>
      <c r="V242" s="147">
        <f t="shared" si="54"/>
        <v>0</v>
      </c>
      <c r="X242" s="145">
        <f t="shared" si="55"/>
        <v>0</v>
      </c>
      <c r="Y242" s="146">
        <f t="shared" si="56"/>
        <v>0</v>
      </c>
      <c r="Z242" s="147">
        <f t="shared" si="57"/>
        <v>0</v>
      </c>
    </row>
    <row r="243" spans="1:26" x14ac:dyDescent="0.3">
      <c r="A243" s="194">
        <v>401619</v>
      </c>
      <c r="B243" s="195" t="s">
        <v>264</v>
      </c>
      <c r="C243" s="196">
        <f>'[2]FY 2018'!C415</f>
        <v>0</v>
      </c>
      <c r="D243" s="196">
        <f>'[2]FY 2018'!D415</f>
        <v>88.81</v>
      </c>
      <c r="E243" s="196">
        <f>'[2]FY 2018'!E415</f>
        <v>101.65</v>
      </c>
      <c r="F243" s="196">
        <f>'[2]FY 2018'!F415</f>
        <v>0</v>
      </c>
      <c r="G243" s="196">
        <f>'[2]FY 2018'!G415</f>
        <v>185.12</v>
      </c>
      <c r="H243" s="196">
        <f>'[2]FY 2018'!H415</f>
        <v>0</v>
      </c>
      <c r="I243" s="196">
        <f>'[2]FY 2018'!I415</f>
        <v>219.89</v>
      </c>
      <c r="J243" s="196">
        <f>'[2]FY 2018'!J415</f>
        <v>100.28</v>
      </c>
      <c r="K243" s="196">
        <f>'[2]FY 2018'!K415</f>
        <v>95.38</v>
      </c>
      <c r="L243" s="196">
        <f>'[2]FY 2018'!L415</f>
        <v>0</v>
      </c>
      <c r="M243" s="196">
        <f>'[2]FY 2018'!M415</f>
        <v>0</v>
      </c>
      <c r="N243" s="196">
        <f>'[2]FY 2018'!N415</f>
        <v>0</v>
      </c>
      <c r="O243" s="143">
        <f t="shared" si="51"/>
        <v>791.13</v>
      </c>
      <c r="P243" s="144"/>
      <c r="Q243" s="1">
        <v>0.37659999999999999</v>
      </c>
      <c r="R243" s="2">
        <v>0.27600000000000002</v>
      </c>
      <c r="S243" s="3">
        <v>0.34739999999999999</v>
      </c>
      <c r="T243" s="145">
        <f>O243*Q243</f>
        <v>297.93955799999998</v>
      </c>
      <c r="U243" s="146">
        <f>O243*R243</f>
        <v>218.35188000000002</v>
      </c>
      <c r="V243" s="147">
        <f>O243*S243</f>
        <v>274.83856199999997</v>
      </c>
      <c r="X243" s="145">
        <f t="shared" si="55"/>
        <v>0</v>
      </c>
      <c r="Y243" s="146">
        <f t="shared" si="56"/>
        <v>0</v>
      </c>
      <c r="Z243" s="147">
        <f t="shared" si="57"/>
        <v>0</v>
      </c>
    </row>
    <row r="244" spans="1:26" x14ac:dyDescent="0.3">
      <c r="A244" s="194">
        <v>401621</v>
      </c>
      <c r="B244" s="195" t="s">
        <v>292</v>
      </c>
      <c r="C244" s="196">
        <f>'[2]FY 2018'!C416</f>
        <v>0</v>
      </c>
      <c r="D244" s="196">
        <f>'[2]FY 2018'!D416</f>
        <v>0</v>
      </c>
      <c r="E244" s="196">
        <f>'[2]FY 2018'!E416</f>
        <v>0</v>
      </c>
      <c r="F244" s="196">
        <f>'[2]FY 2018'!F416</f>
        <v>0</v>
      </c>
      <c r="G244" s="196">
        <f>'[2]FY 2018'!G416</f>
        <v>0</v>
      </c>
      <c r="H244" s="196">
        <f>'[2]FY 2018'!H416</f>
        <v>0</v>
      </c>
      <c r="I244" s="196">
        <f>'[2]FY 2018'!I416</f>
        <v>0</v>
      </c>
      <c r="J244" s="196">
        <f>'[2]FY 2018'!J416</f>
        <v>0</v>
      </c>
      <c r="K244" s="196">
        <f>'[2]FY 2018'!K416</f>
        <v>0</v>
      </c>
      <c r="L244" s="196">
        <f>'[2]FY 2018'!L416</f>
        <v>0</v>
      </c>
      <c r="M244" s="196">
        <f>'[2]FY 2018'!M416</f>
        <v>0</v>
      </c>
      <c r="N244" s="196">
        <f>'[2]FY 2018'!N416</f>
        <v>0</v>
      </c>
      <c r="O244" s="143">
        <f t="shared" si="51"/>
        <v>0</v>
      </c>
      <c r="P244" s="144"/>
      <c r="Q244" s="1">
        <v>1</v>
      </c>
      <c r="R244" s="2">
        <v>0</v>
      </c>
      <c r="S244" s="3">
        <v>0</v>
      </c>
      <c r="T244" s="145">
        <f t="shared" si="52"/>
        <v>0</v>
      </c>
      <c r="U244" s="146">
        <f t="shared" si="53"/>
        <v>0</v>
      </c>
      <c r="V244" s="147">
        <f t="shared" si="54"/>
        <v>0</v>
      </c>
      <c r="X244" s="145">
        <f t="shared" si="55"/>
        <v>0</v>
      </c>
      <c r="Y244" s="146">
        <f t="shared" si="56"/>
        <v>0</v>
      </c>
      <c r="Z244" s="147">
        <f t="shared" si="57"/>
        <v>0</v>
      </c>
    </row>
    <row r="245" spans="1:26" x14ac:dyDescent="0.3">
      <c r="A245" s="194" t="s">
        <v>293</v>
      </c>
      <c r="B245" s="195" t="s">
        <v>294</v>
      </c>
      <c r="C245" s="196">
        <f>'[2]FY 2018'!C417</f>
        <v>0</v>
      </c>
      <c r="D245" s="196">
        <f>'[2]FY 2018'!D417</f>
        <v>0</v>
      </c>
      <c r="E245" s="196">
        <f>'[2]FY 2018'!E417</f>
        <v>0</v>
      </c>
      <c r="F245" s="196">
        <f>'[2]FY 2018'!F417</f>
        <v>0</v>
      </c>
      <c r="G245" s="196">
        <f>'[2]FY 2018'!G417</f>
        <v>0</v>
      </c>
      <c r="H245" s="196">
        <f>'[2]FY 2018'!H417</f>
        <v>0</v>
      </c>
      <c r="I245" s="196">
        <f>'[2]FY 2018'!I417</f>
        <v>0</v>
      </c>
      <c r="J245" s="196">
        <f>'[2]FY 2018'!J417</f>
        <v>0</v>
      </c>
      <c r="K245" s="196">
        <f>'[2]FY 2018'!K417</f>
        <v>0</v>
      </c>
      <c r="L245" s="196">
        <f>'[2]FY 2018'!L417</f>
        <v>0</v>
      </c>
      <c r="M245" s="196">
        <f>'[2]FY 2018'!M417</f>
        <v>0</v>
      </c>
      <c r="N245" s="196">
        <f>'[2]FY 2018'!N417</f>
        <v>0</v>
      </c>
      <c r="O245" s="143">
        <f t="shared" si="51"/>
        <v>0</v>
      </c>
      <c r="P245" s="144"/>
      <c r="Q245" s="1">
        <v>1</v>
      </c>
      <c r="R245" s="2">
        <v>0</v>
      </c>
      <c r="S245" s="3">
        <v>0</v>
      </c>
      <c r="T245" s="145">
        <f t="shared" si="52"/>
        <v>0</v>
      </c>
      <c r="U245" s="146">
        <f t="shared" si="53"/>
        <v>0</v>
      </c>
      <c r="V245" s="147">
        <f t="shared" si="54"/>
        <v>0</v>
      </c>
      <c r="X245" s="145">
        <f t="shared" si="55"/>
        <v>0</v>
      </c>
      <c r="Y245" s="146">
        <f t="shared" si="56"/>
        <v>0</v>
      </c>
      <c r="Z245" s="147">
        <f t="shared" si="57"/>
        <v>0</v>
      </c>
    </row>
    <row r="246" spans="1:26" x14ac:dyDescent="0.3">
      <c r="A246" s="194">
        <v>401622</v>
      </c>
      <c r="B246" s="195" t="s">
        <v>295</v>
      </c>
      <c r="C246" s="196">
        <f>'[2]FY 2018'!C418</f>
        <v>0</v>
      </c>
      <c r="D246" s="196">
        <f>'[2]FY 2018'!D418</f>
        <v>0</v>
      </c>
      <c r="E246" s="196">
        <f>'[2]FY 2018'!E418</f>
        <v>0</v>
      </c>
      <c r="F246" s="196">
        <f>'[2]FY 2018'!F418</f>
        <v>0</v>
      </c>
      <c r="G246" s="196">
        <f>'[2]FY 2018'!G418</f>
        <v>0</v>
      </c>
      <c r="H246" s="196">
        <f>'[2]FY 2018'!H418</f>
        <v>0</v>
      </c>
      <c r="I246" s="196">
        <f>'[2]FY 2018'!I418</f>
        <v>0</v>
      </c>
      <c r="J246" s="196">
        <f>'[2]FY 2018'!J418</f>
        <v>0</v>
      </c>
      <c r="K246" s="196">
        <f>'[2]FY 2018'!K418</f>
        <v>0</v>
      </c>
      <c r="L246" s="196">
        <f>'[2]FY 2018'!L418</f>
        <v>0</v>
      </c>
      <c r="M246" s="196">
        <f>'[2]FY 2018'!M418</f>
        <v>0</v>
      </c>
      <c r="N246" s="196">
        <f>'[2]FY 2018'!N418</f>
        <v>0</v>
      </c>
      <c r="O246" s="143">
        <f t="shared" si="51"/>
        <v>0</v>
      </c>
      <c r="P246" s="144"/>
      <c r="Q246" s="1">
        <v>1</v>
      </c>
      <c r="R246" s="2">
        <v>0</v>
      </c>
      <c r="S246" s="3">
        <v>0</v>
      </c>
      <c r="T246" s="145">
        <f t="shared" si="52"/>
        <v>0</v>
      </c>
      <c r="U246" s="146">
        <f t="shared" si="53"/>
        <v>0</v>
      </c>
      <c r="V246" s="147">
        <f t="shared" si="54"/>
        <v>0</v>
      </c>
      <c r="X246" s="145">
        <f t="shared" si="55"/>
        <v>0</v>
      </c>
      <c r="Y246" s="146">
        <f t="shared" si="56"/>
        <v>0</v>
      </c>
      <c r="Z246" s="147">
        <f t="shared" si="57"/>
        <v>0</v>
      </c>
    </row>
    <row r="247" spans="1:26" x14ac:dyDescent="0.3">
      <c r="A247" s="194" t="s">
        <v>296</v>
      </c>
      <c r="B247" s="195" t="s">
        <v>297</v>
      </c>
      <c r="C247" s="196">
        <f>'[2]FY 2018'!C419</f>
        <v>0</v>
      </c>
      <c r="D247" s="196">
        <f>'[2]FY 2018'!D419</f>
        <v>0</v>
      </c>
      <c r="E247" s="196">
        <f>'[2]FY 2018'!E419</f>
        <v>0</v>
      </c>
      <c r="F247" s="196">
        <f>'[2]FY 2018'!F419</f>
        <v>0</v>
      </c>
      <c r="G247" s="196">
        <f>'[2]FY 2018'!G419</f>
        <v>0</v>
      </c>
      <c r="H247" s="196">
        <f>'[2]FY 2018'!H419</f>
        <v>0</v>
      </c>
      <c r="I247" s="196">
        <f>'[2]FY 2018'!I419</f>
        <v>0</v>
      </c>
      <c r="J247" s="196">
        <f>'[2]FY 2018'!J419</f>
        <v>0</v>
      </c>
      <c r="K247" s="196">
        <f>'[2]FY 2018'!K419</f>
        <v>0</v>
      </c>
      <c r="L247" s="196">
        <f>'[2]FY 2018'!L419</f>
        <v>0</v>
      </c>
      <c r="M247" s="196">
        <f>'[2]FY 2018'!M419</f>
        <v>0</v>
      </c>
      <c r="N247" s="196">
        <f>'[2]FY 2018'!N419</f>
        <v>0</v>
      </c>
      <c r="O247" s="143">
        <f t="shared" si="51"/>
        <v>0</v>
      </c>
      <c r="P247" s="144"/>
      <c r="Q247" s="1">
        <v>1</v>
      </c>
      <c r="R247" s="2">
        <v>0</v>
      </c>
      <c r="S247" s="3">
        <v>0</v>
      </c>
      <c r="T247" s="145">
        <f t="shared" si="52"/>
        <v>0</v>
      </c>
      <c r="U247" s="146">
        <f t="shared" si="53"/>
        <v>0</v>
      </c>
      <c r="V247" s="147">
        <f t="shared" si="54"/>
        <v>0</v>
      </c>
      <c r="X247" s="145">
        <f t="shared" si="55"/>
        <v>0</v>
      </c>
      <c r="Y247" s="146">
        <f t="shared" si="56"/>
        <v>0</v>
      </c>
      <c r="Z247" s="147">
        <f t="shared" si="57"/>
        <v>0</v>
      </c>
    </row>
    <row r="248" spans="1:26" x14ac:dyDescent="0.3">
      <c r="A248" s="194">
        <v>401623</v>
      </c>
      <c r="B248" s="195" t="s">
        <v>298</v>
      </c>
      <c r="C248" s="196">
        <f>'[2]FY 2018'!C420</f>
        <v>0</v>
      </c>
      <c r="D248" s="196">
        <f>'[2]FY 2018'!D420</f>
        <v>0</v>
      </c>
      <c r="E248" s="196">
        <f>'[2]FY 2018'!E420</f>
        <v>0</v>
      </c>
      <c r="F248" s="196">
        <f>'[2]FY 2018'!F420</f>
        <v>0</v>
      </c>
      <c r="G248" s="196">
        <f>'[2]FY 2018'!G420</f>
        <v>0</v>
      </c>
      <c r="H248" s="196">
        <f>'[2]FY 2018'!H420</f>
        <v>0</v>
      </c>
      <c r="I248" s="196">
        <f>'[2]FY 2018'!I420</f>
        <v>0</v>
      </c>
      <c r="J248" s="196">
        <f>'[2]FY 2018'!J420</f>
        <v>0</v>
      </c>
      <c r="K248" s="196">
        <f>'[2]FY 2018'!K420</f>
        <v>0</v>
      </c>
      <c r="L248" s="196">
        <f>'[2]FY 2018'!L420</f>
        <v>0</v>
      </c>
      <c r="M248" s="196">
        <f>'[2]FY 2018'!M420</f>
        <v>0</v>
      </c>
      <c r="N248" s="196">
        <f>'[2]FY 2018'!N420</f>
        <v>0</v>
      </c>
      <c r="O248" s="143">
        <f t="shared" si="51"/>
        <v>0</v>
      </c>
      <c r="P248" s="144"/>
      <c r="Q248" s="1">
        <v>1</v>
      </c>
      <c r="R248" s="2">
        <v>0</v>
      </c>
      <c r="S248" s="3">
        <v>0</v>
      </c>
      <c r="T248" s="145">
        <f t="shared" si="52"/>
        <v>0</v>
      </c>
      <c r="U248" s="146">
        <f t="shared" si="53"/>
        <v>0</v>
      </c>
      <c r="V248" s="147">
        <f t="shared" si="54"/>
        <v>0</v>
      </c>
      <c r="X248" s="145">
        <f t="shared" si="55"/>
        <v>0</v>
      </c>
      <c r="Y248" s="146">
        <f t="shared" si="56"/>
        <v>0</v>
      </c>
      <c r="Z248" s="147">
        <f t="shared" si="57"/>
        <v>0</v>
      </c>
    </row>
    <row r="249" spans="1:26" x14ac:dyDescent="0.3">
      <c r="A249" s="194">
        <v>401624</v>
      </c>
      <c r="B249" s="195" t="s">
        <v>299</v>
      </c>
      <c r="C249" s="196">
        <f>'[2]FY 2018'!C421</f>
        <v>62384.47</v>
      </c>
      <c r="D249" s="196">
        <f>'[2]FY 2018'!D421</f>
        <v>44238.59</v>
      </c>
      <c r="E249" s="196">
        <f>'[2]FY 2018'!E421</f>
        <v>41872.81</v>
      </c>
      <c r="F249" s="196">
        <f>'[2]FY 2018'!F421</f>
        <v>44122.96</v>
      </c>
      <c r="G249" s="196">
        <f>'[2]FY 2018'!G421</f>
        <v>42513.96</v>
      </c>
      <c r="H249" s="196">
        <f>'[2]FY 2018'!H421</f>
        <v>57679.1</v>
      </c>
      <c r="I249" s="196">
        <f>'[2]FY 2018'!I421</f>
        <v>41113.589999999997</v>
      </c>
      <c r="J249" s="196">
        <f>'[2]FY 2018'!J421</f>
        <v>41183.69</v>
      </c>
      <c r="K249" s="196">
        <f>'[2]FY 2018'!K421</f>
        <v>42451.199999999997</v>
      </c>
      <c r="L249" s="196">
        <f>'[2]FY 2018'!L421</f>
        <v>41383.360000000001</v>
      </c>
      <c r="M249" s="196">
        <f>'[2]FY 2018'!M421</f>
        <v>0</v>
      </c>
      <c r="N249" s="196">
        <f>'[2]FY 2018'!N421</f>
        <v>0</v>
      </c>
      <c r="O249" s="143">
        <f t="shared" si="51"/>
        <v>458943.73</v>
      </c>
      <c r="P249" s="144"/>
      <c r="Q249" s="1">
        <v>0.40660000000000002</v>
      </c>
      <c r="R249" s="2">
        <v>0.3175</v>
      </c>
      <c r="S249" s="3">
        <v>0.27589999999999998</v>
      </c>
      <c r="T249" s="145">
        <f t="shared" si="52"/>
        <v>186606.52061800001</v>
      </c>
      <c r="U249" s="146">
        <f t="shared" si="53"/>
        <v>145714.63427499999</v>
      </c>
      <c r="V249" s="147">
        <f t="shared" si="54"/>
        <v>126622.57510699998</v>
      </c>
      <c r="X249" s="145">
        <f t="shared" si="55"/>
        <v>0</v>
      </c>
      <c r="Y249" s="146">
        <f t="shared" si="56"/>
        <v>0</v>
      </c>
      <c r="Z249" s="147">
        <f t="shared" si="57"/>
        <v>0</v>
      </c>
    </row>
    <row r="250" spans="1:26" x14ac:dyDescent="0.3">
      <c r="A250" s="194" t="s">
        <v>300</v>
      </c>
      <c r="B250" s="195" t="s">
        <v>301</v>
      </c>
      <c r="C250" s="196">
        <f>'[2]FY 2018'!C422</f>
        <v>0</v>
      </c>
      <c r="D250" s="196">
        <f>'[2]FY 2018'!D422</f>
        <v>0</v>
      </c>
      <c r="E250" s="196">
        <f>'[2]FY 2018'!E422</f>
        <v>0</v>
      </c>
      <c r="F250" s="196">
        <f>'[2]FY 2018'!F422</f>
        <v>0</v>
      </c>
      <c r="G250" s="196">
        <f>'[2]FY 2018'!G422</f>
        <v>0</v>
      </c>
      <c r="H250" s="196">
        <f>'[2]FY 2018'!H422</f>
        <v>0</v>
      </c>
      <c r="I250" s="196">
        <f>'[2]FY 2018'!I422</f>
        <v>0</v>
      </c>
      <c r="J250" s="196">
        <f>'[2]FY 2018'!J422</f>
        <v>0</v>
      </c>
      <c r="K250" s="196">
        <f>'[2]FY 2018'!K422</f>
        <v>0</v>
      </c>
      <c r="L250" s="196">
        <f>'[2]FY 2018'!L422</f>
        <v>0</v>
      </c>
      <c r="M250" s="196">
        <f>'[2]FY 2018'!M422</f>
        <v>0</v>
      </c>
      <c r="N250" s="196">
        <f>'[2]FY 2018'!N422</f>
        <v>0</v>
      </c>
      <c r="O250" s="143">
        <f t="shared" si="51"/>
        <v>0</v>
      </c>
      <c r="P250" s="144"/>
      <c r="Q250" s="1">
        <v>0.36770000000000003</v>
      </c>
      <c r="R250" s="2">
        <v>0.28710000000000002</v>
      </c>
      <c r="S250" s="3">
        <v>0.34520000000000001</v>
      </c>
      <c r="T250" s="145">
        <f>O250*Q250</f>
        <v>0</v>
      </c>
      <c r="U250" s="146">
        <f>O250*R250</f>
        <v>0</v>
      </c>
      <c r="V250" s="147">
        <f>O250*S250</f>
        <v>0</v>
      </c>
      <c r="X250" s="145">
        <f t="shared" si="55"/>
        <v>0</v>
      </c>
      <c r="Y250" s="146">
        <f t="shared" si="56"/>
        <v>0</v>
      </c>
      <c r="Z250" s="147">
        <f t="shared" si="57"/>
        <v>0</v>
      </c>
    </row>
    <row r="251" spans="1:26" x14ac:dyDescent="0.3">
      <c r="A251" s="194" t="s">
        <v>302</v>
      </c>
      <c r="B251" s="195" t="s">
        <v>303</v>
      </c>
      <c r="C251" s="196">
        <f>'[2]FY 2018'!C423</f>
        <v>364</v>
      </c>
      <c r="D251" s="196">
        <f>'[2]FY 2018'!D423</f>
        <v>399.67</v>
      </c>
      <c r="E251" s="196">
        <f>'[2]FY 2018'!E423</f>
        <v>399.67</v>
      </c>
      <c r="F251" s="196">
        <f>'[2]FY 2018'!F423</f>
        <v>401.01</v>
      </c>
      <c r="G251" s="196">
        <f>'[2]FY 2018'!G423</f>
        <v>401.76</v>
      </c>
      <c r="H251" s="196">
        <f>'[2]FY 2018'!H423</f>
        <v>401.76</v>
      </c>
      <c r="I251" s="196">
        <f>'[2]FY 2018'!I423</f>
        <v>437.28</v>
      </c>
      <c r="J251" s="196">
        <f>'[2]FY 2018'!J423</f>
        <v>422.3</v>
      </c>
      <c r="K251" s="196">
        <f>'[2]FY 2018'!K423</f>
        <v>420.89</v>
      </c>
      <c r="L251" s="196">
        <f>'[2]FY 2018'!L423</f>
        <v>420.89</v>
      </c>
      <c r="M251" s="196">
        <f>'[2]FY 2018'!M423</f>
        <v>0</v>
      </c>
      <c r="N251" s="196">
        <f>'[2]FY 2018'!N423</f>
        <v>0</v>
      </c>
      <c r="O251" s="143">
        <f t="shared" si="51"/>
        <v>4069.2299999999996</v>
      </c>
      <c r="P251" s="144"/>
      <c r="Q251" s="1">
        <v>0.36770000000000003</v>
      </c>
      <c r="R251" s="2">
        <v>0.28710000000000002</v>
      </c>
      <c r="S251" s="3">
        <v>0.34520000000000001</v>
      </c>
      <c r="T251" s="145">
        <f>O251*Q251</f>
        <v>1496.2558709999998</v>
      </c>
      <c r="U251" s="146">
        <f>O251*R251</f>
        <v>1168.2759329999999</v>
      </c>
      <c r="V251" s="147">
        <f>O251*S251</f>
        <v>1404.6981959999998</v>
      </c>
      <c r="X251" s="145">
        <f t="shared" si="55"/>
        <v>0</v>
      </c>
      <c r="Y251" s="146">
        <f t="shared" si="56"/>
        <v>0</v>
      </c>
      <c r="Z251" s="147">
        <f t="shared" si="57"/>
        <v>0</v>
      </c>
    </row>
    <row r="252" spans="1:26" x14ac:dyDescent="0.3">
      <c r="A252" s="194" t="s">
        <v>304</v>
      </c>
      <c r="B252" s="195" t="s">
        <v>305</v>
      </c>
      <c r="C252" s="196">
        <f>'[2]FY 2018'!C424</f>
        <v>4288.0600000000004</v>
      </c>
      <c r="D252" s="196">
        <f>'[2]FY 2018'!D424</f>
        <v>3867.3</v>
      </c>
      <c r="E252" s="196">
        <f>'[2]FY 2018'!E424</f>
        <v>3444.51</v>
      </c>
      <c r="F252" s="196">
        <f>'[2]FY 2018'!F424</f>
        <v>3643.46</v>
      </c>
      <c r="G252" s="196">
        <f>'[2]FY 2018'!G424</f>
        <v>3655.9</v>
      </c>
      <c r="H252" s="196">
        <f>'[2]FY 2018'!H424</f>
        <v>4252.78</v>
      </c>
      <c r="I252" s="196">
        <f>'[2]FY 2018'!I424</f>
        <v>3469.37</v>
      </c>
      <c r="J252" s="196">
        <f>'[2]FY 2018'!J424</f>
        <v>3606.15</v>
      </c>
      <c r="K252" s="196">
        <f>'[2]FY 2018'!K424</f>
        <v>3208.24</v>
      </c>
      <c r="L252" s="196">
        <f>'[2]FY 2018'!L424</f>
        <v>3282.84</v>
      </c>
      <c r="M252" s="196">
        <f>'[2]FY 2018'!M424</f>
        <v>0</v>
      </c>
      <c r="N252" s="196">
        <f>'[2]FY 2018'!N424</f>
        <v>0</v>
      </c>
      <c r="O252" s="143">
        <f t="shared" si="51"/>
        <v>36718.61</v>
      </c>
      <c r="P252" s="144"/>
      <c r="Q252" s="1">
        <v>0.36770000000000003</v>
      </c>
      <c r="R252" s="2">
        <v>0.28710000000000002</v>
      </c>
      <c r="S252" s="3">
        <v>0.34520000000000001</v>
      </c>
      <c r="T252" s="145">
        <f>O252*Q252</f>
        <v>13501.432897000001</v>
      </c>
      <c r="U252" s="146">
        <f>O252*R252</f>
        <v>10541.912931000001</v>
      </c>
      <c r="V252" s="147">
        <f>O252*S252</f>
        <v>12675.264172000001</v>
      </c>
      <c r="X252" s="145">
        <f t="shared" si="55"/>
        <v>0</v>
      </c>
      <c r="Y252" s="146">
        <f t="shared" si="56"/>
        <v>0</v>
      </c>
      <c r="Z252" s="147">
        <f t="shared" si="57"/>
        <v>0</v>
      </c>
    </row>
    <row r="253" spans="1:26" x14ac:dyDescent="0.3">
      <c r="A253" s="194">
        <v>401625</v>
      </c>
      <c r="B253" s="195" t="s">
        <v>306</v>
      </c>
      <c r="C253" s="196">
        <f>'[2]FY 2018'!C425</f>
        <v>0</v>
      </c>
      <c r="D253" s="196">
        <f>'[2]FY 2018'!D425</f>
        <v>726.75</v>
      </c>
      <c r="E253" s="196">
        <f>'[2]FY 2018'!E425</f>
        <v>183.21</v>
      </c>
      <c r="F253" s="196">
        <f>'[2]FY 2018'!F425</f>
        <v>0</v>
      </c>
      <c r="G253" s="196">
        <f>'[2]FY 2018'!G425</f>
        <v>334.51</v>
      </c>
      <c r="H253" s="196">
        <f>'[2]FY 2018'!H425</f>
        <v>157.22999999999999</v>
      </c>
      <c r="I253" s="196">
        <f>'[2]FY 2018'!I425</f>
        <v>155.88999999999999</v>
      </c>
      <c r="J253" s="196">
        <f>'[2]FY 2018'!J425</f>
        <v>83.35</v>
      </c>
      <c r="K253" s="196">
        <f>'[2]FY 2018'!K425</f>
        <v>542.38</v>
      </c>
      <c r="L253" s="196">
        <f>'[2]FY 2018'!L425</f>
        <v>624.79</v>
      </c>
      <c r="M253" s="196">
        <f>'[2]FY 2018'!M425</f>
        <v>0</v>
      </c>
      <c r="N253" s="196">
        <f>'[2]FY 2018'!N425</f>
        <v>0</v>
      </c>
      <c r="O253" s="143">
        <f t="shared" si="51"/>
        <v>2808.11</v>
      </c>
      <c r="P253" s="144"/>
      <c r="Q253" s="1">
        <v>0.37659999999999999</v>
      </c>
      <c r="R253" s="2">
        <v>0.27600000000000002</v>
      </c>
      <c r="S253" s="3">
        <v>0.34739999999999999</v>
      </c>
      <c r="T253" s="145">
        <f t="shared" si="52"/>
        <v>1057.534226</v>
      </c>
      <c r="U253" s="146">
        <f t="shared" si="53"/>
        <v>775.03836000000013</v>
      </c>
      <c r="V253" s="147">
        <f t="shared" si="54"/>
        <v>975.53741400000001</v>
      </c>
      <c r="X253" s="145">
        <f t="shared" si="55"/>
        <v>0</v>
      </c>
      <c r="Y253" s="146">
        <f t="shared" si="56"/>
        <v>0</v>
      </c>
      <c r="Z253" s="147">
        <f t="shared" si="57"/>
        <v>0</v>
      </c>
    </row>
    <row r="254" spans="1:26" x14ac:dyDescent="0.3">
      <c r="A254" s="194" t="s">
        <v>307</v>
      </c>
      <c r="B254" s="195" t="s">
        <v>308</v>
      </c>
      <c r="C254" s="196">
        <f>'[2]FY 2018'!C426</f>
        <v>7243.74</v>
      </c>
      <c r="D254" s="196">
        <f>'[2]FY 2018'!D426</f>
        <v>7500.01</v>
      </c>
      <c r="E254" s="196">
        <f>'[2]FY 2018'!E426</f>
        <v>6209.81</v>
      </c>
      <c r="F254" s="196">
        <f>'[2]FY 2018'!F426</f>
        <v>6983.42</v>
      </c>
      <c r="G254" s="196">
        <f>'[2]FY 2018'!G426</f>
        <v>3516.32</v>
      </c>
      <c r="H254" s="196">
        <f>'[2]FY 2018'!H426</f>
        <v>8406.83</v>
      </c>
      <c r="I254" s="196">
        <f>'[2]FY 2018'!I426</f>
        <v>6360.17</v>
      </c>
      <c r="J254" s="196">
        <f>'[2]FY 2018'!J426</f>
        <v>2370.0100000000002</v>
      </c>
      <c r="K254" s="196">
        <f>'[2]FY 2018'!K426</f>
        <v>5126.8599999999997</v>
      </c>
      <c r="L254" s="196">
        <f>'[2]FY 2018'!L426</f>
        <v>1465.62</v>
      </c>
      <c r="M254" s="196">
        <f>'[2]FY 2018'!M426</f>
        <v>0</v>
      </c>
      <c r="N254" s="196">
        <f>'[2]FY 2018'!N426</f>
        <v>0</v>
      </c>
      <c r="O254" s="143">
        <f t="shared" si="51"/>
        <v>55182.790000000008</v>
      </c>
      <c r="P254" s="144"/>
      <c r="Q254" s="1">
        <v>0.37659999999999999</v>
      </c>
      <c r="R254" s="2">
        <v>0.27600000000000002</v>
      </c>
      <c r="S254" s="3">
        <v>0.34739999999999999</v>
      </c>
      <c r="T254" s="145">
        <f t="shared" si="52"/>
        <v>20781.838714000001</v>
      </c>
      <c r="U254" s="146">
        <f t="shared" si="53"/>
        <v>15230.450040000003</v>
      </c>
      <c r="V254" s="147">
        <f t="shared" si="54"/>
        <v>19170.501246000003</v>
      </c>
      <c r="X254" s="145">
        <f t="shared" si="55"/>
        <v>0</v>
      </c>
      <c r="Y254" s="146">
        <f t="shared" si="56"/>
        <v>0</v>
      </c>
      <c r="Z254" s="147">
        <f t="shared" si="57"/>
        <v>0</v>
      </c>
    </row>
    <row r="255" spans="1:26" x14ac:dyDescent="0.3">
      <c r="A255" s="194">
        <v>401626</v>
      </c>
      <c r="B255" s="195" t="s">
        <v>309</v>
      </c>
      <c r="C255" s="196">
        <f>'[2]FY 2018'!C427</f>
        <v>18027.25</v>
      </c>
      <c r="D255" s="196">
        <f>'[2]FY 2018'!D427</f>
        <v>16654.189999999999</v>
      </c>
      <c r="E255" s="196">
        <f>'[2]FY 2018'!E427</f>
        <v>14158.02</v>
      </c>
      <c r="F255" s="196">
        <f>'[2]FY 2018'!F427</f>
        <v>17816.13</v>
      </c>
      <c r="G255" s="196">
        <f>'[2]FY 2018'!G427</f>
        <v>15041.93</v>
      </c>
      <c r="H255" s="196">
        <f>'[2]FY 2018'!H427</f>
        <v>17197.689999999999</v>
      </c>
      <c r="I255" s="196">
        <f>'[2]FY 2018'!I427</f>
        <v>14336.97</v>
      </c>
      <c r="J255" s="196">
        <f>'[2]FY 2018'!J427</f>
        <v>13331.04</v>
      </c>
      <c r="K255" s="196">
        <f>'[2]FY 2018'!K427</f>
        <v>14102.94</v>
      </c>
      <c r="L255" s="196">
        <f>'[2]FY 2018'!L427</f>
        <v>14893.04</v>
      </c>
      <c r="M255" s="196">
        <f>'[2]FY 2018'!M427</f>
        <v>0</v>
      </c>
      <c r="N255" s="196">
        <f>'[2]FY 2018'!N427</f>
        <v>0</v>
      </c>
      <c r="O255" s="143">
        <f t="shared" si="51"/>
        <v>155559.20000000004</v>
      </c>
      <c r="P255" s="144"/>
      <c r="Q255" s="1">
        <v>0.36770000000000003</v>
      </c>
      <c r="R255" s="2">
        <v>0.28710000000000002</v>
      </c>
      <c r="S255" s="3">
        <v>0.34520000000000001</v>
      </c>
      <c r="T255" s="145">
        <f t="shared" si="52"/>
        <v>57199.117840000021</v>
      </c>
      <c r="U255" s="146">
        <f t="shared" si="53"/>
        <v>44661.046320000016</v>
      </c>
      <c r="V255" s="147">
        <f t="shared" si="54"/>
        <v>53699.035840000019</v>
      </c>
      <c r="X255" s="145">
        <f t="shared" si="55"/>
        <v>0</v>
      </c>
      <c r="Y255" s="146">
        <f t="shared" si="56"/>
        <v>0</v>
      </c>
      <c r="Z255" s="147">
        <f t="shared" si="57"/>
        <v>0</v>
      </c>
    </row>
    <row r="256" spans="1:26" x14ac:dyDescent="0.3">
      <c r="A256" s="194">
        <v>401627</v>
      </c>
      <c r="B256" s="195" t="s">
        <v>310</v>
      </c>
      <c r="C256" s="196">
        <f>'[2]FY 2018'!C428</f>
        <v>5071.1000000000004</v>
      </c>
      <c r="D256" s="196">
        <f>'[2]FY 2018'!D428</f>
        <v>5827.28</v>
      </c>
      <c r="E256" s="196">
        <f>'[2]FY 2018'!E428</f>
        <v>6126.32</v>
      </c>
      <c r="F256" s="196">
        <f>'[2]FY 2018'!F428</f>
        <v>7083.41</v>
      </c>
      <c r="G256" s="196">
        <f>'[2]FY 2018'!G428</f>
        <v>5708.51</v>
      </c>
      <c r="H256" s="196">
        <f>'[2]FY 2018'!H428</f>
        <v>6399.83</v>
      </c>
      <c r="I256" s="196">
        <f>'[2]FY 2018'!I428</f>
        <v>5315.67</v>
      </c>
      <c r="J256" s="196">
        <f>'[2]FY 2018'!J428</f>
        <v>6065.38</v>
      </c>
      <c r="K256" s="196">
        <f>'[2]FY 2018'!K428</f>
        <v>6085.55</v>
      </c>
      <c r="L256" s="196">
        <f>'[2]FY 2018'!L428</f>
        <v>6165.12</v>
      </c>
      <c r="M256" s="196">
        <f>'[2]FY 2018'!M428</f>
        <v>0</v>
      </c>
      <c r="N256" s="196">
        <f>'[2]FY 2018'!N428</f>
        <v>0</v>
      </c>
      <c r="O256" s="143">
        <f t="shared" si="51"/>
        <v>59848.170000000006</v>
      </c>
      <c r="P256" s="144"/>
      <c r="Q256" s="1">
        <v>0.36770000000000003</v>
      </c>
      <c r="R256" s="2">
        <v>0.28710000000000002</v>
      </c>
      <c r="S256" s="3">
        <v>0.34520000000000001</v>
      </c>
      <c r="T256" s="145">
        <f t="shared" si="52"/>
        <v>22006.172109000003</v>
      </c>
      <c r="U256" s="146">
        <f t="shared" si="53"/>
        <v>17182.409607000001</v>
      </c>
      <c r="V256" s="147">
        <f t="shared" si="54"/>
        <v>20659.588284000001</v>
      </c>
      <c r="X256" s="145">
        <f t="shared" si="55"/>
        <v>0</v>
      </c>
      <c r="Y256" s="146">
        <f t="shared" si="56"/>
        <v>0</v>
      </c>
      <c r="Z256" s="147">
        <f t="shared" si="57"/>
        <v>0</v>
      </c>
    </row>
    <row r="257" spans="1:26" x14ac:dyDescent="0.3">
      <c r="A257" s="194">
        <v>401628</v>
      </c>
      <c r="B257" s="195" t="s">
        <v>311</v>
      </c>
      <c r="C257" s="196">
        <f>'[2]FY 2018'!C429</f>
        <v>0</v>
      </c>
      <c r="D257" s="196">
        <f>'[2]FY 2018'!D429</f>
        <v>0</v>
      </c>
      <c r="E257" s="196">
        <f>'[2]FY 2018'!E429</f>
        <v>0</v>
      </c>
      <c r="F257" s="196">
        <f>'[2]FY 2018'!F429</f>
        <v>0</v>
      </c>
      <c r="G257" s="196">
        <f>'[2]FY 2018'!G429</f>
        <v>0</v>
      </c>
      <c r="H257" s="196">
        <f>'[2]FY 2018'!H429</f>
        <v>0</v>
      </c>
      <c r="I257" s="196">
        <f>'[2]FY 2018'!I429</f>
        <v>0</v>
      </c>
      <c r="J257" s="196">
        <f>'[2]FY 2018'!J429</f>
        <v>0</v>
      </c>
      <c r="K257" s="196">
        <f>'[2]FY 2018'!K429</f>
        <v>0</v>
      </c>
      <c r="L257" s="196">
        <f>'[2]FY 2018'!L429</f>
        <v>0</v>
      </c>
      <c r="M257" s="196">
        <f>'[2]FY 2018'!M429</f>
        <v>0</v>
      </c>
      <c r="N257" s="196">
        <f>'[2]FY 2018'!N429</f>
        <v>0</v>
      </c>
      <c r="O257" s="143">
        <f t="shared" si="51"/>
        <v>0</v>
      </c>
      <c r="P257" s="144"/>
      <c r="Q257" s="1">
        <v>0.36770000000000003</v>
      </c>
      <c r="R257" s="2">
        <v>0.28710000000000002</v>
      </c>
      <c r="S257" s="3">
        <v>0.34520000000000001</v>
      </c>
      <c r="T257" s="145">
        <f t="shared" si="52"/>
        <v>0</v>
      </c>
      <c r="U257" s="146">
        <f t="shared" si="53"/>
        <v>0</v>
      </c>
      <c r="V257" s="147">
        <f t="shared" si="54"/>
        <v>0</v>
      </c>
      <c r="X257" s="145">
        <f t="shared" si="55"/>
        <v>0</v>
      </c>
      <c r="Y257" s="146">
        <f t="shared" si="56"/>
        <v>0</v>
      </c>
      <c r="Z257" s="147">
        <f t="shared" si="57"/>
        <v>0</v>
      </c>
    </row>
    <row r="258" spans="1:26" x14ac:dyDescent="0.3">
      <c r="A258" s="203">
        <v>401629</v>
      </c>
      <c r="B258" s="204" t="s">
        <v>312</v>
      </c>
      <c r="C258" s="196">
        <f>'[2]FY 2018'!C430</f>
        <v>0</v>
      </c>
      <c r="D258" s="196">
        <f>'[2]FY 2018'!D430</f>
        <v>0</v>
      </c>
      <c r="E258" s="196">
        <f>'[2]FY 2018'!E430</f>
        <v>0</v>
      </c>
      <c r="F258" s="196">
        <f>'[2]FY 2018'!F430</f>
        <v>0</v>
      </c>
      <c r="G258" s="196">
        <f>'[2]FY 2018'!G430</f>
        <v>0</v>
      </c>
      <c r="H258" s="196">
        <f>'[2]FY 2018'!H430</f>
        <v>0</v>
      </c>
      <c r="I258" s="196">
        <f>'[2]FY 2018'!I430</f>
        <v>0</v>
      </c>
      <c r="J258" s="196">
        <f>'[2]FY 2018'!J430</f>
        <v>0</v>
      </c>
      <c r="K258" s="196">
        <f>'[2]FY 2018'!K430</f>
        <v>0</v>
      </c>
      <c r="L258" s="196">
        <f>'[2]FY 2018'!L430</f>
        <v>0</v>
      </c>
      <c r="M258" s="196">
        <f>'[2]FY 2018'!M430</f>
        <v>0</v>
      </c>
      <c r="N258" s="196">
        <f>'[2]FY 2018'!N430</f>
        <v>0</v>
      </c>
      <c r="O258" s="143">
        <f t="shared" si="51"/>
        <v>0</v>
      </c>
      <c r="P258" s="144"/>
      <c r="Q258" s="1">
        <v>1</v>
      </c>
      <c r="R258" s="2">
        <v>0</v>
      </c>
      <c r="S258" s="3">
        <v>0</v>
      </c>
      <c r="T258" s="145">
        <f t="shared" si="52"/>
        <v>0</v>
      </c>
      <c r="U258" s="146">
        <f t="shared" si="53"/>
        <v>0</v>
      </c>
      <c r="V258" s="147">
        <f t="shared" si="54"/>
        <v>0</v>
      </c>
      <c r="X258" s="145">
        <f t="shared" si="55"/>
        <v>0</v>
      </c>
      <c r="Y258" s="146">
        <f t="shared" si="56"/>
        <v>0</v>
      </c>
      <c r="Z258" s="147">
        <f t="shared" si="57"/>
        <v>0</v>
      </c>
    </row>
    <row r="259" spans="1:26" x14ac:dyDescent="0.3">
      <c r="A259" s="203">
        <v>401630</v>
      </c>
      <c r="B259" s="204" t="s">
        <v>313</v>
      </c>
      <c r="C259" s="196">
        <f>'[2]FY 2018'!C431</f>
        <v>0</v>
      </c>
      <c r="D259" s="196">
        <f>'[2]FY 2018'!D431</f>
        <v>0</v>
      </c>
      <c r="E259" s="196">
        <f>'[2]FY 2018'!E431</f>
        <v>0</v>
      </c>
      <c r="F259" s="196">
        <f>'[2]FY 2018'!F431</f>
        <v>0</v>
      </c>
      <c r="G259" s="196">
        <f>'[2]FY 2018'!G431</f>
        <v>0</v>
      </c>
      <c r="H259" s="196">
        <f>'[2]FY 2018'!H431</f>
        <v>0</v>
      </c>
      <c r="I259" s="196">
        <f>'[2]FY 2018'!I431</f>
        <v>0</v>
      </c>
      <c r="J259" s="196">
        <f>'[2]FY 2018'!J431</f>
        <v>0</v>
      </c>
      <c r="K259" s="196">
        <f>'[2]FY 2018'!K431</f>
        <v>0</v>
      </c>
      <c r="L259" s="196">
        <f>'[2]FY 2018'!L431</f>
        <v>0</v>
      </c>
      <c r="M259" s="196">
        <f>'[2]FY 2018'!M431</f>
        <v>0</v>
      </c>
      <c r="N259" s="196">
        <f>'[2]FY 2018'!N431</f>
        <v>0</v>
      </c>
      <c r="O259" s="143">
        <f t="shared" si="51"/>
        <v>0</v>
      </c>
      <c r="P259" s="144"/>
      <c r="Q259" s="39">
        <v>0.21190000000000001</v>
      </c>
      <c r="R259" s="4">
        <v>0.31459999999999999</v>
      </c>
      <c r="S259" s="40">
        <v>0.47349999999999998</v>
      </c>
      <c r="T259" s="148">
        <f t="shared" si="52"/>
        <v>0</v>
      </c>
      <c r="U259" s="149">
        <f t="shared" si="53"/>
        <v>0</v>
      </c>
      <c r="V259" s="150">
        <f t="shared" si="54"/>
        <v>0</v>
      </c>
      <c r="X259" s="148">
        <f t="shared" si="55"/>
        <v>0</v>
      </c>
      <c r="Y259" s="149">
        <f t="shared" si="56"/>
        <v>0</v>
      </c>
      <c r="Z259" s="150">
        <f t="shared" si="57"/>
        <v>0</v>
      </c>
    </row>
    <row r="260" spans="1:26" x14ac:dyDescent="0.3">
      <c r="A260" s="203">
        <v>401631</v>
      </c>
      <c r="B260" s="204" t="s">
        <v>314</v>
      </c>
      <c r="C260" s="196">
        <f>'[2]FY 2018'!C432</f>
        <v>0</v>
      </c>
      <c r="D260" s="196">
        <f>'[2]FY 2018'!D432</f>
        <v>360.65</v>
      </c>
      <c r="E260" s="196">
        <f>'[2]FY 2018'!E432</f>
        <v>246.19</v>
      </c>
      <c r="F260" s="196">
        <f>'[2]FY 2018'!F432</f>
        <v>1034.05</v>
      </c>
      <c r="G260" s="196">
        <f>'[2]FY 2018'!G432</f>
        <v>303.52</v>
      </c>
      <c r="H260" s="196">
        <f>'[2]FY 2018'!H432</f>
        <v>265.33999999999997</v>
      </c>
      <c r="I260" s="196">
        <f>'[2]FY 2018'!I432</f>
        <v>368.16</v>
      </c>
      <c r="J260" s="196">
        <f>'[2]FY 2018'!J432</f>
        <v>230.91</v>
      </c>
      <c r="K260" s="196">
        <f>'[2]FY 2018'!K432</f>
        <v>699.32</v>
      </c>
      <c r="L260" s="196">
        <f>'[2]FY 2018'!L432</f>
        <v>297.38</v>
      </c>
      <c r="M260" s="196">
        <f>'[2]FY 2018'!M432</f>
        <v>0</v>
      </c>
      <c r="N260" s="196">
        <f>'[2]FY 2018'!N432</f>
        <v>0</v>
      </c>
      <c r="O260" s="143">
        <f t="shared" si="51"/>
        <v>3805.52</v>
      </c>
      <c r="P260" s="144"/>
      <c r="Q260" s="1">
        <v>0.23519999999999999</v>
      </c>
      <c r="R260" s="2">
        <v>0.38640000000000002</v>
      </c>
      <c r="S260" s="3">
        <v>0.37840000000000001</v>
      </c>
      <c r="T260" s="145">
        <f t="shared" si="52"/>
        <v>895.05830400000002</v>
      </c>
      <c r="U260" s="146">
        <f t="shared" si="53"/>
        <v>1470.4529280000002</v>
      </c>
      <c r="V260" s="147">
        <f t="shared" si="54"/>
        <v>1440.0087680000001</v>
      </c>
      <c r="X260" s="145">
        <f t="shared" si="55"/>
        <v>0</v>
      </c>
      <c r="Y260" s="146">
        <f t="shared" si="56"/>
        <v>0</v>
      </c>
      <c r="Z260" s="147">
        <f t="shared" si="57"/>
        <v>0</v>
      </c>
    </row>
    <row r="261" spans="1:26" x14ac:dyDescent="0.3">
      <c r="A261" s="203">
        <v>401632</v>
      </c>
      <c r="B261" s="204" t="s">
        <v>315</v>
      </c>
      <c r="C261" s="196">
        <f>'[2]FY 2018'!C433</f>
        <v>0</v>
      </c>
      <c r="D261" s="196">
        <f>'[2]FY 2018'!D433</f>
        <v>0</v>
      </c>
      <c r="E261" s="196">
        <f>'[2]FY 2018'!E433</f>
        <v>0</v>
      </c>
      <c r="F261" s="196">
        <f>'[2]FY 2018'!F433</f>
        <v>0</v>
      </c>
      <c r="G261" s="196">
        <f>'[2]FY 2018'!G433</f>
        <v>0</v>
      </c>
      <c r="H261" s="196">
        <f>'[2]FY 2018'!H433</f>
        <v>0</v>
      </c>
      <c r="I261" s="196">
        <f>'[2]FY 2018'!I433</f>
        <v>0</v>
      </c>
      <c r="J261" s="196">
        <f>'[2]FY 2018'!J433</f>
        <v>0</v>
      </c>
      <c r="K261" s="196">
        <f>'[2]FY 2018'!K433</f>
        <v>0</v>
      </c>
      <c r="L261" s="196">
        <f>'[2]FY 2018'!L433</f>
        <v>0</v>
      </c>
      <c r="M261" s="196">
        <f>'[2]FY 2018'!M433</f>
        <v>0</v>
      </c>
      <c r="N261" s="196">
        <f>'[2]FY 2018'!N433</f>
        <v>0</v>
      </c>
      <c r="O261" s="143">
        <f t="shared" si="51"/>
        <v>0</v>
      </c>
      <c r="P261" s="144"/>
      <c r="Q261" s="1">
        <v>0.23519999999999999</v>
      </c>
      <c r="R261" s="2">
        <v>0.38640000000000002</v>
      </c>
      <c r="S261" s="3">
        <v>0.37840000000000001</v>
      </c>
      <c r="T261" s="145">
        <f t="shared" si="52"/>
        <v>0</v>
      </c>
      <c r="U261" s="146">
        <f t="shared" si="53"/>
        <v>0</v>
      </c>
      <c r="V261" s="147">
        <f t="shared" si="54"/>
        <v>0</v>
      </c>
      <c r="X261" s="145">
        <f t="shared" si="55"/>
        <v>0</v>
      </c>
      <c r="Y261" s="146">
        <f t="shared" si="56"/>
        <v>0</v>
      </c>
      <c r="Z261" s="147">
        <f t="shared" si="57"/>
        <v>0</v>
      </c>
    </row>
    <row r="262" spans="1:26" x14ac:dyDescent="0.3">
      <c r="A262" s="203">
        <v>401633</v>
      </c>
      <c r="B262" s="204" t="s">
        <v>316</v>
      </c>
      <c r="C262" s="196">
        <f>'[2]FY 2018'!C434</f>
        <v>0</v>
      </c>
      <c r="D262" s="196">
        <f>'[2]FY 2018'!D434</f>
        <v>0</v>
      </c>
      <c r="E262" s="196">
        <f>'[2]FY 2018'!E434</f>
        <v>0</v>
      </c>
      <c r="F262" s="196">
        <f>'[2]FY 2018'!F434</f>
        <v>0</v>
      </c>
      <c r="G262" s="196">
        <f>'[2]FY 2018'!G434</f>
        <v>0</v>
      </c>
      <c r="H262" s="196">
        <f>'[2]FY 2018'!H434</f>
        <v>0</v>
      </c>
      <c r="I262" s="196">
        <f>'[2]FY 2018'!I434</f>
        <v>0</v>
      </c>
      <c r="J262" s="196">
        <f>'[2]FY 2018'!J434</f>
        <v>0</v>
      </c>
      <c r="K262" s="196">
        <f>'[2]FY 2018'!K434</f>
        <v>0</v>
      </c>
      <c r="L262" s="196">
        <f>'[2]FY 2018'!L434</f>
        <v>255</v>
      </c>
      <c r="M262" s="196">
        <f>'[2]FY 2018'!M434</f>
        <v>0</v>
      </c>
      <c r="N262" s="196">
        <f>'[2]FY 2018'!N434</f>
        <v>0</v>
      </c>
      <c r="O262" s="143">
        <f t="shared" si="51"/>
        <v>255</v>
      </c>
      <c r="P262" s="144"/>
      <c r="Q262" s="1">
        <v>1</v>
      </c>
      <c r="R262" s="2">
        <v>0</v>
      </c>
      <c r="S262" s="3">
        <v>0</v>
      </c>
      <c r="T262" s="145">
        <f t="shared" si="52"/>
        <v>255</v>
      </c>
      <c r="U262" s="146">
        <f t="shared" si="53"/>
        <v>0</v>
      </c>
      <c r="V262" s="147">
        <f t="shared" si="54"/>
        <v>0</v>
      </c>
      <c r="X262" s="145">
        <f t="shared" si="55"/>
        <v>0</v>
      </c>
      <c r="Y262" s="146">
        <f t="shared" si="56"/>
        <v>0</v>
      </c>
      <c r="Z262" s="147">
        <f t="shared" si="57"/>
        <v>0</v>
      </c>
    </row>
    <row r="263" spans="1:26" x14ac:dyDescent="0.3">
      <c r="A263" s="203" t="s">
        <v>317</v>
      </c>
      <c r="B263" s="204" t="s">
        <v>318</v>
      </c>
      <c r="C263" s="196">
        <f>'[2]FY 2018'!C435</f>
        <v>1388.3</v>
      </c>
      <c r="D263" s="196">
        <f>'[2]FY 2018'!D435</f>
        <v>3363.3</v>
      </c>
      <c r="E263" s="196">
        <f>'[2]FY 2018'!E435</f>
        <v>1408.09</v>
      </c>
      <c r="F263" s="196">
        <f>'[2]FY 2018'!F435</f>
        <v>1255.8</v>
      </c>
      <c r="G263" s="196">
        <f>'[2]FY 2018'!G435</f>
        <v>6111.5</v>
      </c>
      <c r="H263" s="196">
        <f>'[2]FY 2018'!H435</f>
        <v>725.37</v>
      </c>
      <c r="I263" s="196">
        <f>'[2]FY 2018'!I435</f>
        <v>862.87</v>
      </c>
      <c r="J263" s="196">
        <f>'[2]FY 2018'!J435</f>
        <v>862.87</v>
      </c>
      <c r="K263" s="196">
        <f>'[2]FY 2018'!K435</f>
        <v>1554.16</v>
      </c>
      <c r="L263" s="196">
        <f>'[2]FY 2018'!L435</f>
        <v>2473.71</v>
      </c>
      <c r="M263" s="196">
        <f>'[2]FY 2018'!M435</f>
        <v>0</v>
      </c>
      <c r="N263" s="196">
        <f>'[2]FY 2018'!N435</f>
        <v>0</v>
      </c>
      <c r="O263" s="143">
        <f t="shared" si="51"/>
        <v>20005.970000000005</v>
      </c>
      <c r="P263" s="144"/>
      <c r="Q263" s="1">
        <v>0.37659999999999999</v>
      </c>
      <c r="R263" s="2">
        <v>0.27600000000000002</v>
      </c>
      <c r="S263" s="3">
        <v>0.34739999999999999</v>
      </c>
      <c r="T263" s="145">
        <f t="shared" ref="T263:T269" si="58">O263*Q263</f>
        <v>7534.2483020000018</v>
      </c>
      <c r="U263" s="146">
        <f t="shared" ref="U263:U269" si="59">O263*R263</f>
        <v>5521.6477200000018</v>
      </c>
      <c r="V263" s="147">
        <f t="shared" ref="V263:V269" si="60">O263*S263</f>
        <v>6950.0739780000013</v>
      </c>
      <c r="X263" s="145">
        <f t="shared" si="55"/>
        <v>0</v>
      </c>
      <c r="Y263" s="146">
        <f t="shared" si="56"/>
        <v>0</v>
      </c>
      <c r="Z263" s="147">
        <f t="shared" si="57"/>
        <v>0</v>
      </c>
    </row>
    <row r="264" spans="1:26" x14ac:dyDescent="0.3">
      <c r="A264" s="203" t="s">
        <v>319</v>
      </c>
      <c r="B264" s="204" t="s">
        <v>320</v>
      </c>
      <c r="C264" s="196">
        <f>'[2]FY 2018'!C436</f>
        <v>0</v>
      </c>
      <c r="D264" s="196">
        <f>'[2]FY 2018'!D436</f>
        <v>0</v>
      </c>
      <c r="E264" s="196">
        <f>'[2]FY 2018'!E436</f>
        <v>0</v>
      </c>
      <c r="F264" s="196">
        <f>'[2]FY 2018'!F436</f>
        <v>0</v>
      </c>
      <c r="G264" s="196">
        <f>'[2]FY 2018'!G436</f>
        <v>0</v>
      </c>
      <c r="H264" s="196">
        <f>'[2]FY 2018'!H436</f>
        <v>0</v>
      </c>
      <c r="I264" s="196">
        <f>'[2]FY 2018'!I436</f>
        <v>0</v>
      </c>
      <c r="J264" s="196">
        <f>'[2]FY 2018'!J436</f>
        <v>0</v>
      </c>
      <c r="K264" s="196">
        <f>'[2]FY 2018'!K436</f>
        <v>0</v>
      </c>
      <c r="L264" s="196">
        <f>'[2]FY 2018'!L436</f>
        <v>0</v>
      </c>
      <c r="M264" s="196">
        <f>'[2]FY 2018'!M436</f>
        <v>0</v>
      </c>
      <c r="N264" s="196">
        <f>'[2]FY 2018'!N436</f>
        <v>0</v>
      </c>
      <c r="O264" s="143">
        <f t="shared" si="51"/>
        <v>0</v>
      </c>
      <c r="P264" s="144"/>
      <c r="Q264" s="1">
        <v>0.37659999999999999</v>
      </c>
      <c r="R264" s="2">
        <v>0.27600000000000002</v>
      </c>
      <c r="S264" s="3">
        <v>0.34739999999999999</v>
      </c>
      <c r="T264" s="145">
        <f t="shared" si="58"/>
        <v>0</v>
      </c>
      <c r="U264" s="146">
        <f t="shared" si="59"/>
        <v>0</v>
      </c>
      <c r="V264" s="147">
        <f t="shared" si="60"/>
        <v>0</v>
      </c>
      <c r="X264" s="145">
        <f t="shared" si="55"/>
        <v>0</v>
      </c>
      <c r="Y264" s="146">
        <f t="shared" si="56"/>
        <v>0</v>
      </c>
      <c r="Z264" s="147">
        <f t="shared" si="57"/>
        <v>0</v>
      </c>
    </row>
    <row r="265" spans="1:26" x14ac:dyDescent="0.3">
      <c r="A265" s="203" t="s">
        <v>321</v>
      </c>
      <c r="B265" s="204" t="s">
        <v>322</v>
      </c>
      <c r="C265" s="196">
        <f>'[2]FY 2018'!C437</f>
        <v>0</v>
      </c>
      <c r="D265" s="196">
        <f>'[2]FY 2018'!D437</f>
        <v>0</v>
      </c>
      <c r="E265" s="196">
        <f>'[2]FY 2018'!E437</f>
        <v>0</v>
      </c>
      <c r="F265" s="196">
        <f>'[2]FY 2018'!F437</f>
        <v>0</v>
      </c>
      <c r="G265" s="196">
        <f>'[2]FY 2018'!G437</f>
        <v>0</v>
      </c>
      <c r="H265" s="196">
        <f>'[2]FY 2018'!H437</f>
        <v>0</v>
      </c>
      <c r="I265" s="196">
        <f>'[2]FY 2018'!I437</f>
        <v>0</v>
      </c>
      <c r="J265" s="196">
        <f>'[2]FY 2018'!J437</f>
        <v>0</v>
      </c>
      <c r="K265" s="196">
        <f>'[2]FY 2018'!K437</f>
        <v>0</v>
      </c>
      <c r="L265" s="196">
        <f>'[2]FY 2018'!L437</f>
        <v>0</v>
      </c>
      <c r="M265" s="196">
        <f>'[2]FY 2018'!M437</f>
        <v>0</v>
      </c>
      <c r="N265" s="196">
        <f>'[2]FY 2018'!N437</f>
        <v>0</v>
      </c>
      <c r="O265" s="143">
        <f t="shared" si="51"/>
        <v>0</v>
      </c>
      <c r="P265" s="144"/>
      <c r="Q265" s="1">
        <v>0.37659999999999999</v>
      </c>
      <c r="R265" s="2">
        <v>0.27600000000000002</v>
      </c>
      <c r="S265" s="3">
        <v>0.34739999999999999</v>
      </c>
      <c r="T265" s="145">
        <f t="shared" si="58"/>
        <v>0</v>
      </c>
      <c r="U265" s="146">
        <f t="shared" si="59"/>
        <v>0</v>
      </c>
      <c r="V265" s="147">
        <f t="shared" si="60"/>
        <v>0</v>
      </c>
      <c r="X265" s="145">
        <f t="shared" si="55"/>
        <v>0</v>
      </c>
      <c r="Y265" s="146">
        <f t="shared" si="56"/>
        <v>0</v>
      </c>
      <c r="Z265" s="147">
        <f t="shared" si="57"/>
        <v>0</v>
      </c>
    </row>
    <row r="266" spans="1:26" x14ac:dyDescent="0.3">
      <c r="A266" s="203" t="s">
        <v>323</v>
      </c>
      <c r="B266" s="204" t="s">
        <v>324</v>
      </c>
      <c r="C266" s="196">
        <f>'[2]FY 2018'!C438</f>
        <v>0</v>
      </c>
      <c r="D266" s="196">
        <f>'[2]FY 2018'!D438</f>
        <v>0</v>
      </c>
      <c r="E266" s="196">
        <f>'[2]FY 2018'!E438</f>
        <v>0</v>
      </c>
      <c r="F266" s="196">
        <f>'[2]FY 2018'!F438</f>
        <v>0</v>
      </c>
      <c r="G266" s="196">
        <f>'[2]FY 2018'!G438</f>
        <v>0</v>
      </c>
      <c r="H266" s="196">
        <f>'[2]FY 2018'!H438</f>
        <v>0</v>
      </c>
      <c r="I266" s="196">
        <f>'[2]FY 2018'!I438</f>
        <v>0</v>
      </c>
      <c r="J266" s="196">
        <f>'[2]FY 2018'!J438</f>
        <v>0</v>
      </c>
      <c r="K266" s="196">
        <f>'[2]FY 2018'!K438</f>
        <v>0</v>
      </c>
      <c r="L266" s="196">
        <f>'[2]FY 2018'!L438</f>
        <v>0</v>
      </c>
      <c r="M266" s="196">
        <f>'[2]FY 2018'!M438</f>
        <v>0</v>
      </c>
      <c r="N266" s="196">
        <f>'[2]FY 2018'!N438</f>
        <v>0</v>
      </c>
      <c r="O266" s="143">
        <f t="shared" si="51"/>
        <v>0</v>
      </c>
      <c r="P266" s="144"/>
      <c r="Q266" s="1">
        <v>0.37659999999999999</v>
      </c>
      <c r="R266" s="2">
        <v>0.27600000000000002</v>
      </c>
      <c r="S266" s="3">
        <v>0.34739999999999999</v>
      </c>
      <c r="T266" s="145">
        <f t="shared" si="58"/>
        <v>0</v>
      </c>
      <c r="U266" s="146">
        <f t="shared" si="59"/>
        <v>0</v>
      </c>
      <c r="V266" s="147">
        <f t="shared" si="60"/>
        <v>0</v>
      </c>
      <c r="X266" s="145">
        <f t="shared" si="55"/>
        <v>0</v>
      </c>
      <c r="Y266" s="146">
        <f t="shared" si="56"/>
        <v>0</v>
      </c>
      <c r="Z266" s="147">
        <f t="shared" si="57"/>
        <v>0</v>
      </c>
    </row>
    <row r="267" spans="1:26" x14ac:dyDescent="0.3">
      <c r="A267" s="194" t="s">
        <v>325</v>
      </c>
      <c r="B267" s="230" t="s">
        <v>326</v>
      </c>
      <c r="C267" s="196">
        <f>'[2]FY 2018'!C439</f>
        <v>0</v>
      </c>
      <c r="D267" s="196">
        <f>'[2]FY 2018'!D439</f>
        <v>0</v>
      </c>
      <c r="E267" s="196">
        <f>'[2]FY 2018'!E439</f>
        <v>0</v>
      </c>
      <c r="F267" s="196">
        <f>'[2]FY 2018'!F439</f>
        <v>0</v>
      </c>
      <c r="G267" s="196">
        <f>'[2]FY 2018'!G439</f>
        <v>0</v>
      </c>
      <c r="H267" s="196">
        <f>'[2]FY 2018'!H439</f>
        <v>0</v>
      </c>
      <c r="I267" s="196">
        <f>'[2]FY 2018'!I439</f>
        <v>0</v>
      </c>
      <c r="J267" s="196">
        <f>'[2]FY 2018'!J439</f>
        <v>0</v>
      </c>
      <c r="K267" s="196">
        <f>'[2]FY 2018'!K439</f>
        <v>0</v>
      </c>
      <c r="L267" s="196">
        <f>'[2]FY 2018'!L439</f>
        <v>0</v>
      </c>
      <c r="M267" s="196">
        <f>'[2]FY 2018'!M439</f>
        <v>0</v>
      </c>
      <c r="N267" s="196">
        <f>'[2]FY 2018'!N439</f>
        <v>0</v>
      </c>
      <c r="O267" s="143">
        <f t="shared" si="51"/>
        <v>0</v>
      </c>
      <c r="P267" s="144"/>
      <c r="Q267" s="1">
        <v>1</v>
      </c>
      <c r="R267" s="2">
        <v>0</v>
      </c>
      <c r="S267" s="3">
        <v>0</v>
      </c>
      <c r="T267" s="145">
        <f t="shared" si="58"/>
        <v>0</v>
      </c>
      <c r="U267" s="146">
        <f t="shared" si="59"/>
        <v>0</v>
      </c>
      <c r="V267" s="147">
        <f t="shared" si="60"/>
        <v>0</v>
      </c>
      <c r="X267" s="145">
        <f t="shared" si="55"/>
        <v>0</v>
      </c>
      <c r="Y267" s="146">
        <f t="shared" si="56"/>
        <v>0</v>
      </c>
      <c r="Z267" s="147">
        <f t="shared" si="57"/>
        <v>0</v>
      </c>
    </row>
    <row r="268" spans="1:26" x14ac:dyDescent="0.3">
      <c r="A268" s="194" t="s">
        <v>327</v>
      </c>
      <c r="B268" s="230" t="s">
        <v>328</v>
      </c>
      <c r="C268" s="196">
        <f>'[2]FY 2018'!C440</f>
        <v>0</v>
      </c>
      <c r="D268" s="196">
        <f>'[2]FY 2018'!D440</f>
        <v>0</v>
      </c>
      <c r="E268" s="196">
        <f>'[2]FY 2018'!E440</f>
        <v>0</v>
      </c>
      <c r="F268" s="196">
        <f>'[2]FY 2018'!F440</f>
        <v>0</v>
      </c>
      <c r="G268" s="196">
        <f>'[2]FY 2018'!G440</f>
        <v>0</v>
      </c>
      <c r="H268" s="196">
        <f>'[2]FY 2018'!H440</f>
        <v>0</v>
      </c>
      <c r="I268" s="196">
        <f>'[2]FY 2018'!I440</f>
        <v>0</v>
      </c>
      <c r="J268" s="196">
        <f>'[2]FY 2018'!J440</f>
        <v>0</v>
      </c>
      <c r="K268" s="196">
        <f>'[2]FY 2018'!K440</f>
        <v>0</v>
      </c>
      <c r="L268" s="196">
        <f>'[2]FY 2018'!L440</f>
        <v>0</v>
      </c>
      <c r="M268" s="196">
        <f>'[2]FY 2018'!M440</f>
        <v>0</v>
      </c>
      <c r="N268" s="196">
        <f>'[2]FY 2018'!N440</f>
        <v>0</v>
      </c>
      <c r="O268" s="143">
        <f t="shared" si="51"/>
        <v>0</v>
      </c>
      <c r="P268" s="144"/>
      <c r="Q268" s="1">
        <v>0</v>
      </c>
      <c r="R268" s="2">
        <v>1</v>
      </c>
      <c r="S268" s="3">
        <v>0</v>
      </c>
      <c r="T268" s="145">
        <f t="shared" si="58"/>
        <v>0</v>
      </c>
      <c r="U268" s="146">
        <f t="shared" si="59"/>
        <v>0</v>
      </c>
      <c r="V268" s="147">
        <f t="shared" si="60"/>
        <v>0</v>
      </c>
      <c r="X268" s="145">
        <f t="shared" si="55"/>
        <v>0</v>
      </c>
      <c r="Y268" s="146">
        <f t="shared" si="56"/>
        <v>0</v>
      </c>
      <c r="Z268" s="147">
        <f t="shared" si="57"/>
        <v>0</v>
      </c>
    </row>
    <row r="269" spans="1:26" ht="14.4" thickBot="1" x14ac:dyDescent="0.35">
      <c r="A269" s="194" t="s">
        <v>329</v>
      </c>
      <c r="B269" s="230" t="s">
        <v>330</v>
      </c>
      <c r="C269" s="196">
        <f>'[2]FY 2018'!C441</f>
        <v>0</v>
      </c>
      <c r="D269" s="196">
        <f>'[2]FY 2018'!D441</f>
        <v>0</v>
      </c>
      <c r="E269" s="196">
        <f>'[2]FY 2018'!E441</f>
        <v>0</v>
      </c>
      <c r="F269" s="196">
        <f>'[2]FY 2018'!F441</f>
        <v>0</v>
      </c>
      <c r="G269" s="196">
        <f>'[2]FY 2018'!G441</f>
        <v>0</v>
      </c>
      <c r="H269" s="196">
        <f>'[2]FY 2018'!H441</f>
        <v>0</v>
      </c>
      <c r="I269" s="196">
        <f>'[2]FY 2018'!I441</f>
        <v>0</v>
      </c>
      <c r="J269" s="196">
        <f>'[2]FY 2018'!J441</f>
        <v>0</v>
      </c>
      <c r="K269" s="196">
        <f>'[2]FY 2018'!K441</f>
        <v>0</v>
      </c>
      <c r="L269" s="196">
        <f>'[2]FY 2018'!L441</f>
        <v>0</v>
      </c>
      <c r="M269" s="196">
        <f>'[2]FY 2018'!M441</f>
        <v>0</v>
      </c>
      <c r="N269" s="196">
        <f>'[2]FY 2018'!N441</f>
        <v>0</v>
      </c>
      <c r="O269" s="143">
        <f t="shared" si="51"/>
        <v>0</v>
      </c>
      <c r="P269" s="144"/>
      <c r="Q269" s="1">
        <v>0.37659999999999999</v>
      </c>
      <c r="R269" s="2">
        <v>0.27600000000000002</v>
      </c>
      <c r="S269" s="3">
        <v>0.34739999999999999</v>
      </c>
      <c r="T269" s="145">
        <f t="shared" si="58"/>
        <v>0</v>
      </c>
      <c r="U269" s="146">
        <f t="shared" si="59"/>
        <v>0</v>
      </c>
      <c r="V269" s="147">
        <f t="shared" si="60"/>
        <v>0</v>
      </c>
      <c r="X269" s="145">
        <f t="shared" si="55"/>
        <v>0</v>
      </c>
      <c r="Y269" s="146">
        <f t="shared" si="56"/>
        <v>0</v>
      </c>
      <c r="Z269" s="147">
        <f t="shared" si="57"/>
        <v>0</v>
      </c>
    </row>
    <row r="270" spans="1:26" s="112" customFormat="1" ht="16.2" thickBot="1" x14ac:dyDescent="0.35">
      <c r="A270" s="215"/>
      <c r="B270" s="158" t="s">
        <v>331</v>
      </c>
      <c r="C270" s="216">
        <f t="shared" ref="C270:O270" si="61">SUM(C218:C269)</f>
        <v>244371.60999999996</v>
      </c>
      <c r="D270" s="216">
        <f t="shared" si="61"/>
        <v>213111.37999999998</v>
      </c>
      <c r="E270" s="216">
        <f t="shared" si="61"/>
        <v>204236.71000000002</v>
      </c>
      <c r="F270" s="216">
        <f t="shared" si="61"/>
        <v>209090.08</v>
      </c>
      <c r="G270" s="216">
        <f t="shared" si="61"/>
        <v>207877.22</v>
      </c>
      <c r="H270" s="216">
        <f t="shared" si="61"/>
        <v>227210.5</v>
      </c>
      <c r="I270" s="216">
        <f t="shared" si="61"/>
        <v>201050.47000000003</v>
      </c>
      <c r="J270" s="216">
        <f t="shared" si="61"/>
        <v>192830.2</v>
      </c>
      <c r="K270" s="216">
        <f t="shared" si="61"/>
        <v>200112.1</v>
      </c>
      <c r="L270" s="216">
        <f t="shared" si="61"/>
        <v>190156.28000000003</v>
      </c>
      <c r="M270" s="216">
        <f t="shared" si="61"/>
        <v>0</v>
      </c>
      <c r="N270" s="216">
        <f t="shared" si="61"/>
        <v>0</v>
      </c>
      <c r="O270" s="216">
        <f t="shared" si="61"/>
        <v>2090046.55</v>
      </c>
      <c r="P270" s="218"/>
      <c r="Q270" s="33"/>
      <c r="R270" s="34"/>
      <c r="S270" s="35"/>
      <c r="T270" s="222">
        <f>SUM(T218:T269)</f>
        <v>1219575.7471570002</v>
      </c>
      <c r="U270" s="220">
        <f>SUM(U218:U269)</f>
        <v>546838.75480300002</v>
      </c>
      <c r="V270" s="221">
        <f>SUM(V218:V269)</f>
        <v>323632.04804000002</v>
      </c>
      <c r="X270" s="222">
        <f>SUM(X218:X269)</f>
        <v>0</v>
      </c>
      <c r="Y270" s="220">
        <f>SUM(Y218:Y269)</f>
        <v>0</v>
      </c>
      <c r="Z270" s="221">
        <f>SUM(Z218:Z269)</f>
        <v>0</v>
      </c>
    </row>
    <row r="271" spans="1:26" x14ac:dyDescent="0.3">
      <c r="A271" s="130" t="s">
        <v>21</v>
      </c>
      <c r="B271" s="231" t="s">
        <v>332</v>
      </c>
      <c r="C271" s="223"/>
      <c r="D271" s="223"/>
      <c r="E271" s="223"/>
      <c r="F271" s="223"/>
      <c r="G271" s="223"/>
      <c r="H271" s="223"/>
      <c r="I271" s="223"/>
      <c r="J271" s="223"/>
      <c r="K271" s="223"/>
      <c r="L271" s="223"/>
      <c r="M271" s="223"/>
      <c r="N271" s="223"/>
      <c r="O271" s="143"/>
      <c r="P271" s="144"/>
      <c r="Q271" s="1">
        <v>0.30359999999999998</v>
      </c>
      <c r="R271" s="2">
        <v>0.38800000000000001</v>
      </c>
      <c r="S271" s="3">
        <v>0.30840000000000001</v>
      </c>
      <c r="T271" s="145">
        <f t="shared" ref="T271:T336" si="62">O271*Q271</f>
        <v>0</v>
      </c>
      <c r="U271" s="146">
        <f t="shared" ref="U271:U336" si="63">O271*R271</f>
        <v>0</v>
      </c>
      <c r="V271" s="147">
        <f t="shared" ref="V271:V336" si="64">O271*S271</f>
        <v>0</v>
      </c>
      <c r="X271" s="224"/>
      <c r="Y271" s="225"/>
      <c r="Z271" s="226"/>
    </row>
    <row r="272" spans="1:26" x14ac:dyDescent="0.3">
      <c r="A272" s="194" t="s">
        <v>333</v>
      </c>
      <c r="B272" s="230" t="s">
        <v>334</v>
      </c>
      <c r="C272" s="196">
        <f>'[2]FY 2018'!C444</f>
        <v>11290.24</v>
      </c>
      <c r="D272" s="196">
        <f>'[2]FY 2018'!D444</f>
        <v>8507.61</v>
      </c>
      <c r="E272" s="196">
        <f>'[2]FY 2018'!E444</f>
        <v>8082.06</v>
      </c>
      <c r="F272" s="196">
        <f>'[2]FY 2018'!F444</f>
        <v>7941.26</v>
      </c>
      <c r="G272" s="196">
        <f>'[2]FY 2018'!G444</f>
        <v>8301.76</v>
      </c>
      <c r="H272" s="196">
        <f>'[2]FY 2018'!H444</f>
        <v>9596.31</v>
      </c>
      <c r="I272" s="196">
        <f>'[2]FY 2018'!I444</f>
        <v>7654.33</v>
      </c>
      <c r="J272" s="196">
        <f>'[2]FY 2018'!J444</f>
        <v>8233.5499999999993</v>
      </c>
      <c r="K272" s="196">
        <f>'[2]FY 2018'!K444</f>
        <v>9066.81</v>
      </c>
      <c r="L272" s="196">
        <f>'[2]FY 2018'!L444</f>
        <v>8535.11</v>
      </c>
      <c r="M272" s="196">
        <f>'[2]FY 2018'!M444</f>
        <v>0</v>
      </c>
      <c r="N272" s="196">
        <f>'[2]FY 2018'!N444</f>
        <v>0</v>
      </c>
      <c r="O272" s="143">
        <f>SUM(C272:N272)</f>
        <v>87209.04</v>
      </c>
      <c r="P272" s="144"/>
      <c r="Q272" s="1">
        <v>0.30359999999999998</v>
      </c>
      <c r="R272" s="2">
        <v>0.38800000000000001</v>
      </c>
      <c r="S272" s="3">
        <v>0.30840000000000001</v>
      </c>
      <c r="T272" s="145">
        <f t="shared" si="62"/>
        <v>26476.664543999996</v>
      </c>
      <c r="U272" s="146">
        <f t="shared" si="63"/>
        <v>33837.107519999998</v>
      </c>
      <c r="V272" s="147">
        <f t="shared" si="64"/>
        <v>26895.267936</v>
      </c>
      <c r="X272" s="145">
        <f t="shared" ref="X272:X337" si="65">M272*Q272</f>
        <v>0</v>
      </c>
      <c r="Y272" s="146">
        <f t="shared" ref="Y272:Y337" si="66">M272*R272</f>
        <v>0</v>
      </c>
      <c r="Z272" s="147">
        <f t="shared" ref="Z272:Z337" si="67">M272*S272</f>
        <v>0</v>
      </c>
    </row>
    <row r="273" spans="1:26" x14ac:dyDescent="0.3">
      <c r="A273" s="194" t="s">
        <v>335</v>
      </c>
      <c r="B273" s="230" t="s">
        <v>336</v>
      </c>
      <c r="C273" s="196">
        <f>'[2]FY 2018'!C445</f>
        <v>0</v>
      </c>
      <c r="D273" s="196">
        <f>'[2]FY 2018'!D445</f>
        <v>0</v>
      </c>
      <c r="E273" s="196">
        <f>'[2]FY 2018'!E445</f>
        <v>0</v>
      </c>
      <c r="F273" s="196">
        <f>'[2]FY 2018'!F445</f>
        <v>0</v>
      </c>
      <c r="G273" s="196">
        <f>'[2]FY 2018'!G445</f>
        <v>0</v>
      </c>
      <c r="H273" s="196">
        <f>'[2]FY 2018'!H445</f>
        <v>0</v>
      </c>
      <c r="I273" s="196">
        <f>'[2]FY 2018'!I445</f>
        <v>0</v>
      </c>
      <c r="J273" s="196">
        <f>'[2]FY 2018'!J445</f>
        <v>0</v>
      </c>
      <c r="K273" s="196">
        <f>'[2]FY 2018'!K445</f>
        <v>0</v>
      </c>
      <c r="L273" s="196">
        <f>'[2]FY 2018'!L445</f>
        <v>0</v>
      </c>
      <c r="M273" s="196">
        <f>'[2]FY 2018'!M445</f>
        <v>0</v>
      </c>
      <c r="N273" s="196">
        <f>'[2]FY 2018'!N445</f>
        <v>0</v>
      </c>
      <c r="O273" s="143">
        <f t="shared" ref="O273:O338" si="68">SUM(C273:N273)</f>
        <v>0</v>
      </c>
      <c r="P273" s="144"/>
      <c r="Q273" s="1">
        <v>0.30359999999999998</v>
      </c>
      <c r="R273" s="2">
        <v>0.38800000000000001</v>
      </c>
      <c r="S273" s="3">
        <v>0.30840000000000001</v>
      </c>
      <c r="T273" s="145">
        <f t="shared" si="62"/>
        <v>0</v>
      </c>
      <c r="U273" s="146">
        <f t="shared" si="63"/>
        <v>0</v>
      </c>
      <c r="V273" s="147">
        <f t="shared" si="64"/>
        <v>0</v>
      </c>
      <c r="X273" s="145">
        <f t="shared" si="65"/>
        <v>0</v>
      </c>
      <c r="Y273" s="146">
        <f t="shared" si="66"/>
        <v>0</v>
      </c>
      <c r="Z273" s="147">
        <f t="shared" si="67"/>
        <v>0</v>
      </c>
    </row>
    <row r="274" spans="1:26" x14ac:dyDescent="0.3">
      <c r="A274" s="232" t="s">
        <v>337</v>
      </c>
      <c r="B274" s="233" t="s">
        <v>338</v>
      </c>
      <c r="C274" s="196">
        <f>'[2]FY 2018'!C446</f>
        <v>14589.02</v>
      </c>
      <c r="D274" s="196">
        <f>'[2]FY 2018'!D446</f>
        <v>16679.43</v>
      </c>
      <c r="E274" s="196">
        <f>'[2]FY 2018'!E446</f>
        <v>-18638.41</v>
      </c>
      <c r="F274" s="196">
        <f>'[2]FY 2018'!F446</f>
        <v>2968.52</v>
      </c>
      <c r="G274" s="196">
        <f>'[2]FY 2018'!G446</f>
        <v>10296.700000000001</v>
      </c>
      <c r="H274" s="196">
        <f>'[2]FY 2018'!H446</f>
        <v>3696.19</v>
      </c>
      <c r="I274" s="196">
        <f>'[2]FY 2018'!I446</f>
        <v>-8272.5</v>
      </c>
      <c r="J274" s="196">
        <f>'[2]FY 2018'!J446</f>
        <v>5721.87</v>
      </c>
      <c r="K274" s="196">
        <f>'[2]FY 2018'!K446</f>
        <v>10957.32</v>
      </c>
      <c r="L274" s="196">
        <f>'[2]FY 2018'!L446</f>
        <v>11254.55</v>
      </c>
      <c r="M274" s="196">
        <f>'[2]FY 2018'!M446</f>
        <v>0</v>
      </c>
      <c r="N274" s="196">
        <f>'[2]FY 2018'!N446</f>
        <v>0</v>
      </c>
      <c r="O274" s="143">
        <f t="shared" si="68"/>
        <v>49252.69</v>
      </c>
      <c r="P274" s="144"/>
      <c r="Q274" s="1">
        <v>0.30359999999999998</v>
      </c>
      <c r="R274" s="2">
        <v>0.38800000000000001</v>
      </c>
      <c r="S274" s="3">
        <v>0.30840000000000001</v>
      </c>
      <c r="T274" s="145">
        <f t="shared" si="62"/>
        <v>14953.116684000001</v>
      </c>
      <c r="U274" s="146">
        <f t="shared" si="63"/>
        <v>19110.043720000001</v>
      </c>
      <c r="V274" s="147">
        <f t="shared" si="64"/>
        <v>15189.529596</v>
      </c>
      <c r="X274" s="145">
        <f t="shared" si="65"/>
        <v>0</v>
      </c>
      <c r="Y274" s="146">
        <f t="shared" si="66"/>
        <v>0</v>
      </c>
      <c r="Z274" s="147">
        <f t="shared" si="67"/>
        <v>0</v>
      </c>
    </row>
    <row r="275" spans="1:26" x14ac:dyDescent="0.3">
      <c r="A275" s="194" t="s">
        <v>339</v>
      </c>
      <c r="B275" s="230" t="s">
        <v>340</v>
      </c>
      <c r="C275" s="196">
        <f>'[2]FY 2018'!C447</f>
        <v>0</v>
      </c>
      <c r="D275" s="196">
        <f>'[2]FY 2018'!D447</f>
        <v>0</v>
      </c>
      <c r="E275" s="196">
        <f>'[2]FY 2018'!E447</f>
        <v>0</v>
      </c>
      <c r="F275" s="196">
        <f>'[2]FY 2018'!F447</f>
        <v>0</v>
      </c>
      <c r="G275" s="196">
        <f>'[2]FY 2018'!G447</f>
        <v>0</v>
      </c>
      <c r="H275" s="196">
        <f>'[2]FY 2018'!H447</f>
        <v>0</v>
      </c>
      <c r="I275" s="196">
        <f>'[2]FY 2018'!I447</f>
        <v>0</v>
      </c>
      <c r="J275" s="196">
        <f>'[2]FY 2018'!J447</f>
        <v>0</v>
      </c>
      <c r="K275" s="196">
        <f>'[2]FY 2018'!K447</f>
        <v>0</v>
      </c>
      <c r="L275" s="196">
        <f>'[2]FY 2018'!L447</f>
        <v>0</v>
      </c>
      <c r="M275" s="196">
        <f>'[2]FY 2018'!M447</f>
        <v>0</v>
      </c>
      <c r="N275" s="196">
        <f>'[2]FY 2018'!N447</f>
        <v>0</v>
      </c>
      <c r="O275" s="143">
        <f t="shared" si="68"/>
        <v>0</v>
      </c>
      <c r="P275" s="144"/>
      <c r="Q275" s="1">
        <v>0.30359999999999998</v>
      </c>
      <c r="R275" s="2">
        <v>0.38800000000000001</v>
      </c>
      <c r="S275" s="3">
        <v>0.30840000000000001</v>
      </c>
      <c r="T275" s="145">
        <f t="shared" si="62"/>
        <v>0</v>
      </c>
      <c r="U275" s="146">
        <f t="shared" si="63"/>
        <v>0</v>
      </c>
      <c r="V275" s="147">
        <f t="shared" si="64"/>
        <v>0</v>
      </c>
      <c r="X275" s="145">
        <f t="shared" si="65"/>
        <v>0</v>
      </c>
      <c r="Y275" s="146">
        <f t="shared" si="66"/>
        <v>0</v>
      </c>
      <c r="Z275" s="147">
        <f t="shared" si="67"/>
        <v>0</v>
      </c>
    </row>
    <row r="276" spans="1:26" x14ac:dyDescent="0.3">
      <c r="A276" s="194" t="s">
        <v>341</v>
      </c>
      <c r="B276" s="230" t="s">
        <v>342</v>
      </c>
      <c r="C276" s="196">
        <f>'[2]FY 2018'!C448</f>
        <v>0</v>
      </c>
      <c r="D276" s="196">
        <f>'[2]FY 2018'!D448</f>
        <v>0</v>
      </c>
      <c r="E276" s="196">
        <f>'[2]FY 2018'!E448</f>
        <v>0</v>
      </c>
      <c r="F276" s="196">
        <f>'[2]FY 2018'!F448</f>
        <v>0</v>
      </c>
      <c r="G276" s="196">
        <f>'[2]FY 2018'!G448</f>
        <v>0</v>
      </c>
      <c r="H276" s="196">
        <f>'[2]FY 2018'!H448</f>
        <v>0</v>
      </c>
      <c r="I276" s="196">
        <f>'[2]FY 2018'!I448</f>
        <v>0</v>
      </c>
      <c r="J276" s="196">
        <f>'[2]FY 2018'!J448</f>
        <v>0</v>
      </c>
      <c r="K276" s="196">
        <f>'[2]FY 2018'!K448</f>
        <v>0</v>
      </c>
      <c r="L276" s="196">
        <f>'[2]FY 2018'!L448</f>
        <v>0</v>
      </c>
      <c r="M276" s="196">
        <f>'[2]FY 2018'!M448</f>
        <v>0</v>
      </c>
      <c r="N276" s="196">
        <f>'[2]FY 2018'!N448</f>
        <v>0</v>
      </c>
      <c r="O276" s="143">
        <f t="shared" si="68"/>
        <v>0</v>
      </c>
      <c r="P276" s="144"/>
      <c r="Q276" s="1">
        <v>0.30359999999999998</v>
      </c>
      <c r="R276" s="2">
        <v>0.38800000000000001</v>
      </c>
      <c r="S276" s="3">
        <v>0.30840000000000001</v>
      </c>
      <c r="T276" s="145">
        <f t="shared" si="62"/>
        <v>0</v>
      </c>
      <c r="U276" s="146">
        <f t="shared" si="63"/>
        <v>0</v>
      </c>
      <c r="V276" s="147">
        <f t="shared" si="64"/>
        <v>0</v>
      </c>
      <c r="X276" s="145">
        <f t="shared" si="65"/>
        <v>0</v>
      </c>
      <c r="Y276" s="146">
        <f t="shared" si="66"/>
        <v>0</v>
      </c>
      <c r="Z276" s="147">
        <f t="shared" si="67"/>
        <v>0</v>
      </c>
    </row>
    <row r="277" spans="1:26" x14ac:dyDescent="0.3">
      <c r="A277" s="194" t="s">
        <v>343</v>
      </c>
      <c r="B277" s="230" t="s">
        <v>344</v>
      </c>
      <c r="C277" s="196">
        <f>'[2]FY 2018'!C449</f>
        <v>0</v>
      </c>
      <c r="D277" s="196">
        <f>'[2]FY 2018'!D449</f>
        <v>0</v>
      </c>
      <c r="E277" s="196">
        <f>'[2]FY 2018'!E449</f>
        <v>0</v>
      </c>
      <c r="F277" s="196">
        <f>'[2]FY 2018'!F449</f>
        <v>0</v>
      </c>
      <c r="G277" s="196">
        <f>'[2]FY 2018'!G449</f>
        <v>0</v>
      </c>
      <c r="H277" s="196">
        <f>'[2]FY 2018'!H449</f>
        <v>0</v>
      </c>
      <c r="I277" s="196">
        <f>'[2]FY 2018'!I449</f>
        <v>0</v>
      </c>
      <c r="J277" s="196">
        <f>'[2]FY 2018'!J449</f>
        <v>0</v>
      </c>
      <c r="K277" s="196">
        <f>'[2]FY 2018'!K449</f>
        <v>0</v>
      </c>
      <c r="L277" s="196">
        <f>'[2]FY 2018'!L449</f>
        <v>0</v>
      </c>
      <c r="M277" s="196">
        <f>'[2]FY 2018'!M449</f>
        <v>0</v>
      </c>
      <c r="N277" s="196">
        <f>'[2]FY 2018'!N449</f>
        <v>0</v>
      </c>
      <c r="O277" s="143">
        <f t="shared" si="68"/>
        <v>0</v>
      </c>
      <c r="P277" s="144"/>
      <c r="Q277" s="1">
        <v>0.30359999999999998</v>
      </c>
      <c r="R277" s="2">
        <v>0.38800000000000001</v>
      </c>
      <c r="S277" s="3">
        <v>0.30840000000000001</v>
      </c>
      <c r="T277" s="145">
        <f t="shared" si="62"/>
        <v>0</v>
      </c>
      <c r="U277" s="146">
        <f t="shared" si="63"/>
        <v>0</v>
      </c>
      <c r="V277" s="147">
        <f t="shared" si="64"/>
        <v>0</v>
      </c>
      <c r="X277" s="145">
        <f t="shared" si="65"/>
        <v>0</v>
      </c>
      <c r="Y277" s="146">
        <f t="shared" si="66"/>
        <v>0</v>
      </c>
      <c r="Z277" s="147">
        <f t="shared" si="67"/>
        <v>0</v>
      </c>
    </row>
    <row r="278" spans="1:26" x14ac:dyDescent="0.3">
      <c r="A278" s="194" t="s">
        <v>345</v>
      </c>
      <c r="B278" s="230" t="s">
        <v>346</v>
      </c>
      <c r="C278" s="196">
        <f>'[2]FY 2018'!C450</f>
        <v>1500</v>
      </c>
      <c r="D278" s="196">
        <f>'[2]FY 2018'!D450</f>
        <v>0</v>
      </c>
      <c r="E278" s="196">
        <f>'[2]FY 2018'!E450</f>
        <v>1482.18</v>
      </c>
      <c r="F278" s="196">
        <f>'[2]FY 2018'!F450</f>
        <v>0</v>
      </c>
      <c r="G278" s="196">
        <f>'[2]FY 2018'!G450</f>
        <v>0</v>
      </c>
      <c r="H278" s="196">
        <f>'[2]FY 2018'!H450</f>
        <v>0</v>
      </c>
      <c r="I278" s="196">
        <f>'[2]FY 2018'!I450</f>
        <v>0</v>
      </c>
      <c r="J278" s="196">
        <f>'[2]FY 2018'!J450</f>
        <v>0</v>
      </c>
      <c r="K278" s="196">
        <f>'[2]FY 2018'!K450</f>
        <v>0</v>
      </c>
      <c r="L278" s="196">
        <f>'[2]FY 2018'!L450</f>
        <v>0</v>
      </c>
      <c r="M278" s="196">
        <f>'[2]FY 2018'!M450</f>
        <v>0</v>
      </c>
      <c r="N278" s="196">
        <f>'[2]FY 2018'!N450</f>
        <v>0</v>
      </c>
      <c r="O278" s="143">
        <f t="shared" si="68"/>
        <v>2982.1800000000003</v>
      </c>
      <c r="P278" s="144"/>
      <c r="Q278" s="1">
        <v>0.30359999999999998</v>
      </c>
      <c r="R278" s="2">
        <v>0.38800000000000001</v>
      </c>
      <c r="S278" s="3">
        <v>0.30840000000000001</v>
      </c>
      <c r="T278" s="145">
        <f t="shared" si="62"/>
        <v>905.38984800000003</v>
      </c>
      <c r="U278" s="146">
        <f t="shared" si="63"/>
        <v>1157.0858400000002</v>
      </c>
      <c r="V278" s="147">
        <f t="shared" si="64"/>
        <v>919.70431200000007</v>
      </c>
      <c r="X278" s="145">
        <f t="shared" si="65"/>
        <v>0</v>
      </c>
      <c r="Y278" s="146">
        <f t="shared" si="66"/>
        <v>0</v>
      </c>
      <c r="Z278" s="147">
        <f t="shared" si="67"/>
        <v>0</v>
      </c>
    </row>
    <row r="279" spans="1:26" x14ac:dyDescent="0.3">
      <c r="A279" s="194" t="s">
        <v>347</v>
      </c>
      <c r="B279" s="230" t="s">
        <v>348</v>
      </c>
      <c r="C279" s="196">
        <f>'[2]FY 2018'!C451</f>
        <v>0</v>
      </c>
      <c r="D279" s="196">
        <f>'[2]FY 2018'!D451</f>
        <v>0</v>
      </c>
      <c r="E279" s="196">
        <f>'[2]FY 2018'!E451</f>
        <v>0</v>
      </c>
      <c r="F279" s="196">
        <f>'[2]FY 2018'!F451</f>
        <v>0</v>
      </c>
      <c r="G279" s="196">
        <f>'[2]FY 2018'!G451</f>
        <v>0</v>
      </c>
      <c r="H279" s="196">
        <f>'[2]FY 2018'!H451</f>
        <v>0</v>
      </c>
      <c r="I279" s="196">
        <f>'[2]FY 2018'!I451</f>
        <v>0</v>
      </c>
      <c r="J279" s="196">
        <f>'[2]FY 2018'!J451</f>
        <v>0</v>
      </c>
      <c r="K279" s="196">
        <f>'[2]FY 2018'!K451</f>
        <v>0</v>
      </c>
      <c r="L279" s="196">
        <f>'[2]FY 2018'!L451</f>
        <v>0</v>
      </c>
      <c r="M279" s="196">
        <f>'[2]FY 2018'!M451</f>
        <v>0</v>
      </c>
      <c r="N279" s="196">
        <f>'[2]FY 2018'!N451</f>
        <v>0</v>
      </c>
      <c r="O279" s="143">
        <f t="shared" si="68"/>
        <v>0</v>
      </c>
      <c r="P279" s="144"/>
      <c r="Q279" s="1">
        <v>0.30359999999999998</v>
      </c>
      <c r="R279" s="2">
        <v>0.38800000000000001</v>
      </c>
      <c r="S279" s="3">
        <v>0.30840000000000001</v>
      </c>
      <c r="T279" s="145">
        <f t="shared" si="62"/>
        <v>0</v>
      </c>
      <c r="U279" s="146">
        <f t="shared" si="63"/>
        <v>0</v>
      </c>
      <c r="V279" s="147">
        <f t="shared" si="64"/>
        <v>0</v>
      </c>
      <c r="X279" s="145">
        <f t="shared" si="65"/>
        <v>0</v>
      </c>
      <c r="Y279" s="146">
        <f t="shared" si="66"/>
        <v>0</v>
      </c>
      <c r="Z279" s="147">
        <f t="shared" si="67"/>
        <v>0</v>
      </c>
    </row>
    <row r="280" spans="1:26" x14ac:dyDescent="0.3">
      <c r="A280" s="194" t="s">
        <v>349</v>
      </c>
      <c r="B280" s="230" t="s">
        <v>350</v>
      </c>
      <c r="C280" s="196">
        <f>'[2]FY 2018'!C452</f>
        <v>23423</v>
      </c>
      <c r="D280" s="196">
        <f>'[2]FY 2018'!D452</f>
        <v>54678</v>
      </c>
      <c r="E280" s="196">
        <f>'[2]FY 2018'!E452</f>
        <v>30000</v>
      </c>
      <c r="F280" s="196">
        <f>'[2]FY 2018'!F452</f>
        <v>43082.5</v>
      </c>
      <c r="G280" s="196">
        <f>'[2]FY 2018'!G452</f>
        <v>35000</v>
      </c>
      <c r="H280" s="196">
        <f>'[2]FY 2018'!H452</f>
        <v>76958</v>
      </c>
      <c r="I280" s="196">
        <f>'[2]FY 2018'!I452</f>
        <v>35000</v>
      </c>
      <c r="J280" s="196">
        <f>'[2]FY 2018'!J452</f>
        <v>30263</v>
      </c>
      <c r="K280" s="196">
        <f>'[2]FY 2018'!K452</f>
        <v>42000</v>
      </c>
      <c r="L280" s="196">
        <f>'[2]FY 2018'!L452</f>
        <v>48604</v>
      </c>
      <c r="M280" s="196">
        <f>'[2]FY 2018'!M452</f>
        <v>0</v>
      </c>
      <c r="N280" s="196">
        <f>'[2]FY 2018'!N452</f>
        <v>0</v>
      </c>
      <c r="O280" s="143">
        <f t="shared" si="68"/>
        <v>419008.5</v>
      </c>
      <c r="P280" s="144"/>
      <c r="Q280" s="1">
        <v>0.30359999999999998</v>
      </c>
      <c r="R280" s="2">
        <v>0.38800000000000001</v>
      </c>
      <c r="S280" s="3">
        <v>0.30840000000000001</v>
      </c>
      <c r="T280" s="145">
        <f t="shared" si="62"/>
        <v>127210.9806</v>
      </c>
      <c r="U280" s="146">
        <f t="shared" si="63"/>
        <v>162575.29800000001</v>
      </c>
      <c r="V280" s="147">
        <f t="shared" si="64"/>
        <v>129222.22140000001</v>
      </c>
      <c r="X280" s="145">
        <f t="shared" si="65"/>
        <v>0</v>
      </c>
      <c r="Y280" s="146">
        <f t="shared" si="66"/>
        <v>0</v>
      </c>
      <c r="Z280" s="147">
        <f t="shared" si="67"/>
        <v>0</v>
      </c>
    </row>
    <row r="281" spans="1:26" x14ac:dyDescent="0.3">
      <c r="A281" s="194" t="s">
        <v>351</v>
      </c>
      <c r="B281" s="230" t="s">
        <v>352</v>
      </c>
      <c r="C281" s="196">
        <f>'[2]FY 2018'!C453</f>
        <v>3583.33</v>
      </c>
      <c r="D281" s="196">
        <f>'[2]FY 2018'!D453</f>
        <v>3583.33</v>
      </c>
      <c r="E281" s="196">
        <f>'[2]FY 2018'!E453</f>
        <v>3583.33</v>
      </c>
      <c r="F281" s="196">
        <f>'[2]FY 2018'!F453</f>
        <v>3583.33</v>
      </c>
      <c r="G281" s="196">
        <f>'[2]FY 2018'!G453</f>
        <v>5669.88</v>
      </c>
      <c r="H281" s="196">
        <f>'[2]FY 2018'!H453</f>
        <v>3583.33</v>
      </c>
      <c r="I281" s="196">
        <f>'[2]FY 2018'!I453</f>
        <v>3583.33</v>
      </c>
      <c r="J281" s="196">
        <f>'[2]FY 2018'!J453</f>
        <v>3583.33</v>
      </c>
      <c r="K281" s="196">
        <f>'[2]FY 2018'!K453</f>
        <v>3583.33</v>
      </c>
      <c r="L281" s="196">
        <f>'[2]FY 2018'!L453</f>
        <v>3583.33</v>
      </c>
      <c r="M281" s="196">
        <f>'[2]FY 2018'!M453</f>
        <v>0</v>
      </c>
      <c r="N281" s="196">
        <f>'[2]FY 2018'!N453</f>
        <v>0</v>
      </c>
      <c r="O281" s="143">
        <f t="shared" si="68"/>
        <v>37919.850000000006</v>
      </c>
      <c r="P281" s="144"/>
      <c r="Q281" s="1">
        <v>0.30209999999999998</v>
      </c>
      <c r="R281" s="2">
        <v>0.45910000000000001</v>
      </c>
      <c r="S281" s="3">
        <v>0.23880000000000001</v>
      </c>
      <c r="T281" s="145">
        <f t="shared" si="62"/>
        <v>11455.586685</v>
      </c>
      <c r="U281" s="146">
        <f t="shared" si="63"/>
        <v>17409.003135000003</v>
      </c>
      <c r="V281" s="147">
        <f t="shared" si="64"/>
        <v>9055.2601800000011</v>
      </c>
      <c r="X281" s="145">
        <f t="shared" si="65"/>
        <v>0</v>
      </c>
      <c r="Y281" s="146">
        <f t="shared" si="66"/>
        <v>0</v>
      </c>
      <c r="Z281" s="147">
        <f t="shared" si="67"/>
        <v>0</v>
      </c>
    </row>
    <row r="282" spans="1:26" x14ac:dyDescent="0.3">
      <c r="A282" s="194" t="s">
        <v>353</v>
      </c>
      <c r="B282" s="230" t="s">
        <v>354</v>
      </c>
      <c r="C282" s="196">
        <f>'[2]FY 2018'!C454</f>
        <v>0</v>
      </c>
      <c r="D282" s="196">
        <f>'[2]FY 2018'!D454</f>
        <v>0</v>
      </c>
      <c r="E282" s="196">
        <f>'[2]FY 2018'!E454</f>
        <v>0</v>
      </c>
      <c r="F282" s="196">
        <f>'[2]FY 2018'!F454</f>
        <v>0</v>
      </c>
      <c r="G282" s="196">
        <f>'[2]FY 2018'!G454</f>
        <v>0</v>
      </c>
      <c r="H282" s="196">
        <f>'[2]FY 2018'!H454</f>
        <v>1386.37</v>
      </c>
      <c r="I282" s="196">
        <f>'[2]FY 2018'!I454</f>
        <v>0</v>
      </c>
      <c r="J282" s="196">
        <f>'[2]FY 2018'!J454</f>
        <v>0</v>
      </c>
      <c r="K282" s="196">
        <f>'[2]FY 2018'!K454</f>
        <v>0</v>
      </c>
      <c r="L282" s="196">
        <f>'[2]FY 2018'!L454</f>
        <v>0</v>
      </c>
      <c r="M282" s="196">
        <f>'[2]FY 2018'!M454</f>
        <v>0</v>
      </c>
      <c r="N282" s="196">
        <f>'[2]FY 2018'!N454</f>
        <v>0</v>
      </c>
      <c r="O282" s="143">
        <f t="shared" si="68"/>
        <v>1386.37</v>
      </c>
      <c r="P282" s="144"/>
      <c r="Q282" s="1">
        <v>0.30359999999999998</v>
      </c>
      <c r="R282" s="2">
        <v>0.38800000000000001</v>
      </c>
      <c r="S282" s="3">
        <v>0.30840000000000001</v>
      </c>
      <c r="T282" s="145">
        <f>O282*Q282</f>
        <v>420.90193199999993</v>
      </c>
      <c r="U282" s="146">
        <f>O282*R282</f>
        <v>537.91156000000001</v>
      </c>
      <c r="V282" s="147">
        <f>O282*S282</f>
        <v>427.55650799999995</v>
      </c>
      <c r="X282" s="145">
        <f t="shared" si="65"/>
        <v>0</v>
      </c>
      <c r="Y282" s="146">
        <f t="shared" si="66"/>
        <v>0</v>
      </c>
      <c r="Z282" s="147">
        <f t="shared" si="67"/>
        <v>0</v>
      </c>
    </row>
    <row r="283" spans="1:26" x14ac:dyDescent="0.3">
      <c r="A283" s="194" t="s">
        <v>355</v>
      </c>
      <c r="B283" s="230" t="s">
        <v>356</v>
      </c>
      <c r="C283" s="196">
        <f>'[2]FY 2018'!C455</f>
        <v>20393.810000000001</v>
      </c>
      <c r="D283" s="196">
        <f>'[2]FY 2018'!D455</f>
        <v>20393.810000000001</v>
      </c>
      <c r="E283" s="196">
        <f>'[2]FY 2018'!E455</f>
        <v>20393.810000000001</v>
      </c>
      <c r="F283" s="196">
        <f>'[2]FY 2018'!F455</f>
        <v>20500.53</v>
      </c>
      <c r="G283" s="196">
        <f>'[2]FY 2018'!G455</f>
        <v>20500.53</v>
      </c>
      <c r="H283" s="196">
        <f>'[2]FY 2018'!H455</f>
        <v>20500.53</v>
      </c>
      <c r="I283" s="196">
        <f>'[2]FY 2018'!I455</f>
        <v>19849.009999999998</v>
      </c>
      <c r="J283" s="196">
        <f>'[2]FY 2018'!J455</f>
        <v>19849.009999999998</v>
      </c>
      <c r="K283" s="196">
        <f>'[2]FY 2018'!K455</f>
        <v>19849.009999999998</v>
      </c>
      <c r="L283" s="196">
        <f>'[2]FY 2018'!L455</f>
        <v>19849.009999999998</v>
      </c>
      <c r="M283" s="196">
        <f>'[2]FY 2018'!M455</f>
        <v>0</v>
      </c>
      <c r="N283" s="196">
        <f>'[2]FY 2018'!N455</f>
        <v>0</v>
      </c>
      <c r="O283" s="143">
        <f t="shared" si="68"/>
        <v>202079.06000000003</v>
      </c>
      <c r="P283" s="144"/>
      <c r="Q283" s="1">
        <v>0.33079999999999998</v>
      </c>
      <c r="R283" s="2">
        <v>0.42270000000000002</v>
      </c>
      <c r="S283" s="3">
        <v>0.2465</v>
      </c>
      <c r="T283" s="145">
        <f t="shared" si="62"/>
        <v>66847.753047999999</v>
      </c>
      <c r="U283" s="146">
        <f t="shared" si="63"/>
        <v>85418.81866200002</v>
      </c>
      <c r="V283" s="147">
        <f t="shared" si="64"/>
        <v>49812.488290000008</v>
      </c>
      <c r="X283" s="145">
        <f t="shared" si="65"/>
        <v>0</v>
      </c>
      <c r="Y283" s="146">
        <f t="shared" si="66"/>
        <v>0</v>
      </c>
      <c r="Z283" s="147">
        <f t="shared" si="67"/>
        <v>0</v>
      </c>
    </row>
    <row r="284" spans="1:26" x14ac:dyDescent="0.3">
      <c r="A284" s="194" t="s">
        <v>357</v>
      </c>
      <c r="B284" s="230" t="s">
        <v>358</v>
      </c>
      <c r="C284" s="196">
        <f>'[2]FY 2018'!C456</f>
        <v>0</v>
      </c>
      <c r="D284" s="196">
        <f>'[2]FY 2018'!D456</f>
        <v>0</v>
      </c>
      <c r="E284" s="196">
        <f>'[2]FY 2018'!E456</f>
        <v>0</v>
      </c>
      <c r="F284" s="196">
        <f>'[2]FY 2018'!F456</f>
        <v>0</v>
      </c>
      <c r="G284" s="196">
        <f>'[2]FY 2018'!G456</f>
        <v>0</v>
      </c>
      <c r="H284" s="196">
        <f>'[2]FY 2018'!H456</f>
        <v>0</v>
      </c>
      <c r="I284" s="196">
        <f>'[2]FY 2018'!I456</f>
        <v>0</v>
      </c>
      <c r="J284" s="196">
        <f>'[2]FY 2018'!J456</f>
        <v>0</v>
      </c>
      <c r="K284" s="196">
        <f>'[2]FY 2018'!K456</f>
        <v>0</v>
      </c>
      <c r="L284" s="196">
        <f>'[2]FY 2018'!L456</f>
        <v>0</v>
      </c>
      <c r="M284" s="196">
        <f>'[2]FY 2018'!M456</f>
        <v>0</v>
      </c>
      <c r="N284" s="196">
        <f>'[2]FY 2018'!N456</f>
        <v>0</v>
      </c>
      <c r="O284" s="143">
        <f t="shared" si="68"/>
        <v>0</v>
      </c>
      <c r="P284" s="144"/>
      <c r="Q284" s="1">
        <v>0.30359999999999998</v>
      </c>
      <c r="R284" s="2">
        <v>0.38800000000000001</v>
      </c>
      <c r="S284" s="3">
        <v>0.30840000000000001</v>
      </c>
      <c r="T284" s="145">
        <f>O284*Q284</f>
        <v>0</v>
      </c>
      <c r="U284" s="146">
        <f>O284*R284</f>
        <v>0</v>
      </c>
      <c r="V284" s="147">
        <f>O284*S284</f>
        <v>0</v>
      </c>
      <c r="X284" s="145">
        <f t="shared" si="65"/>
        <v>0</v>
      </c>
      <c r="Y284" s="146">
        <f t="shared" si="66"/>
        <v>0</v>
      </c>
      <c r="Z284" s="147">
        <f t="shared" si="67"/>
        <v>0</v>
      </c>
    </row>
    <row r="285" spans="1:26" x14ac:dyDescent="0.3">
      <c r="A285" s="194" t="s">
        <v>359</v>
      </c>
      <c r="B285" s="230" t="s">
        <v>360</v>
      </c>
      <c r="C285" s="196">
        <f>'[2]FY 2018'!C457</f>
        <v>0</v>
      </c>
      <c r="D285" s="196">
        <f>'[2]FY 2018'!D457</f>
        <v>0</v>
      </c>
      <c r="E285" s="196">
        <f>'[2]FY 2018'!E457</f>
        <v>0</v>
      </c>
      <c r="F285" s="196">
        <f>'[2]FY 2018'!F457</f>
        <v>0</v>
      </c>
      <c r="G285" s="196">
        <f>'[2]FY 2018'!G457</f>
        <v>0</v>
      </c>
      <c r="H285" s="196">
        <f>'[2]FY 2018'!H457</f>
        <v>0</v>
      </c>
      <c r="I285" s="196">
        <f>'[2]FY 2018'!I457</f>
        <v>0</v>
      </c>
      <c r="J285" s="196">
        <f>'[2]FY 2018'!J457</f>
        <v>0</v>
      </c>
      <c r="K285" s="196">
        <f>'[2]FY 2018'!K457</f>
        <v>0</v>
      </c>
      <c r="L285" s="196">
        <f>'[2]FY 2018'!L457</f>
        <v>0</v>
      </c>
      <c r="M285" s="196">
        <f>'[2]FY 2018'!M457</f>
        <v>0</v>
      </c>
      <c r="N285" s="196">
        <f>'[2]FY 2018'!N457</f>
        <v>0</v>
      </c>
      <c r="O285" s="143">
        <f t="shared" si="68"/>
        <v>0</v>
      </c>
      <c r="P285" s="144"/>
      <c r="Q285" s="1">
        <v>0.33079999999999998</v>
      </c>
      <c r="R285" s="2">
        <v>0.42270000000000002</v>
      </c>
      <c r="S285" s="3">
        <v>0.2465</v>
      </c>
      <c r="T285" s="145">
        <f>O285*Q285</f>
        <v>0</v>
      </c>
      <c r="U285" s="146">
        <f>O285*R285</f>
        <v>0</v>
      </c>
      <c r="V285" s="147">
        <f>O285*S285</f>
        <v>0</v>
      </c>
      <c r="X285" s="145">
        <f t="shared" si="65"/>
        <v>0</v>
      </c>
      <c r="Y285" s="146">
        <f t="shared" si="66"/>
        <v>0</v>
      </c>
      <c r="Z285" s="147">
        <f t="shared" si="67"/>
        <v>0</v>
      </c>
    </row>
    <row r="286" spans="1:26" x14ac:dyDescent="0.3">
      <c r="A286" s="194" t="s">
        <v>361</v>
      </c>
      <c r="B286" s="230" t="s">
        <v>362</v>
      </c>
      <c r="C286" s="196">
        <f>'[2]FY 2018'!C458</f>
        <v>43403.199999999997</v>
      </c>
      <c r="D286" s="196">
        <f>'[2]FY 2018'!D458</f>
        <v>31393.31</v>
      </c>
      <c r="E286" s="196">
        <f>'[2]FY 2018'!E458</f>
        <v>31151.86</v>
      </c>
      <c r="F286" s="196">
        <f>'[2]FY 2018'!F458</f>
        <v>32096.13</v>
      </c>
      <c r="G286" s="196">
        <f>'[2]FY 2018'!G458</f>
        <v>31385.79</v>
      </c>
      <c r="H286" s="196">
        <f>'[2]FY 2018'!H458</f>
        <v>34619.43</v>
      </c>
      <c r="I286" s="196">
        <f>'[2]FY 2018'!I458</f>
        <v>24230.48</v>
      </c>
      <c r="J286" s="196">
        <f>'[2]FY 2018'!J458</f>
        <v>30249.85</v>
      </c>
      <c r="K286" s="196">
        <f>'[2]FY 2018'!K458</f>
        <v>34645.269999999997</v>
      </c>
      <c r="L286" s="196">
        <f>'[2]FY 2018'!L458</f>
        <v>29425.95</v>
      </c>
      <c r="M286" s="196">
        <f>'[2]FY 2018'!M458</f>
        <v>0</v>
      </c>
      <c r="N286" s="196">
        <f>'[2]FY 2018'!N458</f>
        <v>0</v>
      </c>
      <c r="O286" s="143">
        <f t="shared" si="68"/>
        <v>322601.27</v>
      </c>
      <c r="P286" s="144"/>
      <c r="Q286" s="1">
        <v>0.33079999999999998</v>
      </c>
      <c r="R286" s="2">
        <v>0.42270000000000002</v>
      </c>
      <c r="S286" s="3">
        <v>0.2465</v>
      </c>
      <c r="T286" s="145">
        <f t="shared" si="62"/>
        <v>106716.500116</v>
      </c>
      <c r="U286" s="146">
        <f t="shared" si="63"/>
        <v>136363.55682900001</v>
      </c>
      <c r="V286" s="147">
        <f t="shared" si="64"/>
        <v>79521.213055</v>
      </c>
      <c r="X286" s="145">
        <f t="shared" si="65"/>
        <v>0</v>
      </c>
      <c r="Y286" s="146">
        <f t="shared" si="66"/>
        <v>0</v>
      </c>
      <c r="Z286" s="147">
        <f t="shared" si="67"/>
        <v>0</v>
      </c>
    </row>
    <row r="287" spans="1:26" x14ac:dyDescent="0.3">
      <c r="A287" s="194" t="s">
        <v>363</v>
      </c>
      <c r="B287" s="230" t="s">
        <v>364</v>
      </c>
      <c r="C287" s="196">
        <f>'[2]FY 2018'!C459</f>
        <v>5964.51</v>
      </c>
      <c r="D287" s="196">
        <f>'[2]FY 2018'!D459</f>
        <v>4004.42</v>
      </c>
      <c r="E287" s="196">
        <f>'[2]FY 2018'!E459</f>
        <v>3906.66</v>
      </c>
      <c r="F287" s="196">
        <f>'[2]FY 2018'!F459</f>
        <v>3929.35</v>
      </c>
      <c r="G287" s="196">
        <f>'[2]FY 2018'!G459</f>
        <v>4158.88</v>
      </c>
      <c r="H287" s="196">
        <f>'[2]FY 2018'!H459</f>
        <v>3516.68</v>
      </c>
      <c r="I287" s="196">
        <f>'[2]FY 2018'!I459</f>
        <v>3129.57</v>
      </c>
      <c r="J287" s="196">
        <f>'[2]FY 2018'!J459</f>
        <v>4145.18</v>
      </c>
      <c r="K287" s="196">
        <f>'[2]FY 2018'!K459</f>
        <v>4000.13</v>
      </c>
      <c r="L287" s="196">
        <f>'[2]FY 2018'!L459</f>
        <v>4049.59</v>
      </c>
      <c r="M287" s="196">
        <f>'[2]FY 2018'!M459</f>
        <v>0</v>
      </c>
      <c r="N287" s="196">
        <f>'[2]FY 2018'!N459</f>
        <v>0</v>
      </c>
      <c r="O287" s="143">
        <f t="shared" si="68"/>
        <v>40804.97</v>
      </c>
      <c r="P287" s="144"/>
      <c r="Q287" s="1">
        <v>0.33079999999999998</v>
      </c>
      <c r="R287" s="2">
        <v>0.42270000000000002</v>
      </c>
      <c r="S287" s="3">
        <v>0.2465</v>
      </c>
      <c r="T287" s="145">
        <f t="shared" si="62"/>
        <v>13498.284076</v>
      </c>
      <c r="U287" s="146">
        <f t="shared" si="63"/>
        <v>17248.260819000003</v>
      </c>
      <c r="V287" s="147">
        <f t="shared" si="64"/>
        <v>10058.425105</v>
      </c>
      <c r="X287" s="145">
        <f t="shared" si="65"/>
        <v>0</v>
      </c>
      <c r="Y287" s="146">
        <f t="shared" si="66"/>
        <v>0</v>
      </c>
      <c r="Z287" s="147">
        <f t="shared" si="67"/>
        <v>0</v>
      </c>
    </row>
    <row r="288" spans="1:26" x14ac:dyDescent="0.3">
      <c r="A288" s="194" t="s">
        <v>365</v>
      </c>
      <c r="B288" s="230" t="s">
        <v>366</v>
      </c>
      <c r="C288" s="196">
        <f>'[2]FY 2018'!C460</f>
        <v>2112.25</v>
      </c>
      <c r="D288" s="196">
        <f>'[2]FY 2018'!D460</f>
        <v>2112.25</v>
      </c>
      <c r="E288" s="196">
        <f>'[2]FY 2018'!E460</f>
        <v>2112.25</v>
      </c>
      <c r="F288" s="196">
        <f>'[2]FY 2018'!F460</f>
        <v>2112.25</v>
      </c>
      <c r="G288" s="196">
        <f>'[2]FY 2018'!G460</f>
        <v>2112.25</v>
      </c>
      <c r="H288" s="196">
        <f>'[2]FY 2018'!H460</f>
        <v>2112.25</v>
      </c>
      <c r="I288" s="196">
        <f>'[2]FY 2018'!I460</f>
        <v>2112.25</v>
      </c>
      <c r="J288" s="196">
        <f>'[2]FY 2018'!J460</f>
        <v>2112.25</v>
      </c>
      <c r="K288" s="196">
        <f>'[2]FY 2018'!K460</f>
        <v>2112.25</v>
      </c>
      <c r="L288" s="196">
        <f>'[2]FY 2018'!L460</f>
        <v>2112.25</v>
      </c>
      <c r="M288" s="196">
        <f>'[2]FY 2018'!M460</f>
        <v>0</v>
      </c>
      <c r="N288" s="196">
        <f>'[2]FY 2018'!N460</f>
        <v>0</v>
      </c>
      <c r="O288" s="143">
        <f t="shared" si="68"/>
        <v>21122.5</v>
      </c>
      <c r="P288" s="144"/>
      <c r="Q288" s="1">
        <v>0.30359999999999998</v>
      </c>
      <c r="R288" s="2">
        <v>0.38800000000000001</v>
      </c>
      <c r="S288" s="3">
        <v>0.30840000000000001</v>
      </c>
      <c r="T288" s="145">
        <f t="shared" si="62"/>
        <v>6412.7909999999993</v>
      </c>
      <c r="U288" s="146">
        <f t="shared" si="63"/>
        <v>8195.5300000000007</v>
      </c>
      <c r="V288" s="147">
        <f t="shared" si="64"/>
        <v>6514.1790000000001</v>
      </c>
      <c r="X288" s="145">
        <f t="shared" si="65"/>
        <v>0</v>
      </c>
      <c r="Y288" s="146">
        <f t="shared" si="66"/>
        <v>0</v>
      </c>
      <c r="Z288" s="147">
        <f t="shared" si="67"/>
        <v>0</v>
      </c>
    </row>
    <row r="289" spans="1:26" x14ac:dyDescent="0.3">
      <c r="A289" s="194" t="s">
        <v>367</v>
      </c>
      <c r="B289" s="230" t="s">
        <v>368</v>
      </c>
      <c r="C289" s="196">
        <f>'[2]FY 2018'!C461</f>
        <v>0</v>
      </c>
      <c r="D289" s="196">
        <f>'[2]FY 2018'!D461</f>
        <v>0</v>
      </c>
      <c r="E289" s="196">
        <f>'[2]FY 2018'!E461</f>
        <v>0</v>
      </c>
      <c r="F289" s="196">
        <f>'[2]FY 2018'!F461</f>
        <v>0</v>
      </c>
      <c r="G289" s="196">
        <f>'[2]FY 2018'!G461</f>
        <v>0</v>
      </c>
      <c r="H289" s="196">
        <f>'[2]FY 2018'!H461</f>
        <v>0</v>
      </c>
      <c r="I289" s="196">
        <f>'[2]FY 2018'!I461</f>
        <v>0</v>
      </c>
      <c r="J289" s="196">
        <f>'[2]FY 2018'!J461</f>
        <v>0</v>
      </c>
      <c r="K289" s="196">
        <f>'[2]FY 2018'!K461</f>
        <v>0</v>
      </c>
      <c r="L289" s="196">
        <f>'[2]FY 2018'!L461</f>
        <v>0</v>
      </c>
      <c r="M289" s="196">
        <f>'[2]FY 2018'!M461</f>
        <v>0</v>
      </c>
      <c r="N289" s="196">
        <f>'[2]FY 2018'!N461</f>
        <v>0</v>
      </c>
      <c r="O289" s="143">
        <f t="shared" si="68"/>
        <v>0</v>
      </c>
      <c r="P289" s="144"/>
      <c r="Q289" s="1">
        <v>0.30359999999999998</v>
      </c>
      <c r="R289" s="2">
        <v>0.38800000000000001</v>
      </c>
      <c r="S289" s="3">
        <v>0.30840000000000001</v>
      </c>
      <c r="T289" s="145">
        <f t="shared" si="62"/>
        <v>0</v>
      </c>
      <c r="U289" s="146">
        <f t="shared" si="63"/>
        <v>0</v>
      </c>
      <c r="V289" s="147">
        <f t="shared" si="64"/>
        <v>0</v>
      </c>
      <c r="X289" s="145">
        <f t="shared" si="65"/>
        <v>0</v>
      </c>
      <c r="Y289" s="146">
        <f t="shared" si="66"/>
        <v>0</v>
      </c>
      <c r="Z289" s="147">
        <f t="shared" si="67"/>
        <v>0</v>
      </c>
    </row>
    <row r="290" spans="1:26" x14ac:dyDescent="0.3">
      <c r="A290" s="194" t="s">
        <v>369</v>
      </c>
      <c r="B290" s="230" t="s">
        <v>370</v>
      </c>
      <c r="C290" s="196">
        <f>'[2]FY 2018'!C462</f>
        <v>0</v>
      </c>
      <c r="D290" s="196">
        <f>'[2]FY 2018'!D462</f>
        <v>0</v>
      </c>
      <c r="E290" s="196">
        <f>'[2]FY 2018'!E462</f>
        <v>0</v>
      </c>
      <c r="F290" s="196">
        <f>'[2]FY 2018'!F462</f>
        <v>0</v>
      </c>
      <c r="G290" s="196">
        <f>'[2]FY 2018'!G462</f>
        <v>0</v>
      </c>
      <c r="H290" s="196">
        <f>'[2]FY 2018'!H462</f>
        <v>0</v>
      </c>
      <c r="I290" s="196">
        <f>'[2]FY 2018'!I462</f>
        <v>0</v>
      </c>
      <c r="J290" s="196">
        <f>'[2]FY 2018'!J462</f>
        <v>0</v>
      </c>
      <c r="K290" s="196">
        <f>'[2]FY 2018'!K462</f>
        <v>0</v>
      </c>
      <c r="L290" s="196">
        <f>'[2]FY 2018'!L462</f>
        <v>0</v>
      </c>
      <c r="M290" s="196">
        <f>'[2]FY 2018'!M462</f>
        <v>0</v>
      </c>
      <c r="N290" s="196">
        <f>'[2]FY 2018'!N462</f>
        <v>0</v>
      </c>
      <c r="O290" s="143">
        <f t="shared" si="68"/>
        <v>0</v>
      </c>
      <c r="P290" s="144"/>
      <c r="Q290" s="1">
        <v>0.27829999999999999</v>
      </c>
      <c r="R290" s="2">
        <v>0.42299999999999999</v>
      </c>
      <c r="S290" s="3">
        <v>0.29870000000000002</v>
      </c>
      <c r="T290" s="145">
        <f t="shared" si="62"/>
        <v>0</v>
      </c>
      <c r="U290" s="146">
        <f t="shared" si="63"/>
        <v>0</v>
      </c>
      <c r="V290" s="147">
        <f t="shared" si="64"/>
        <v>0</v>
      </c>
      <c r="X290" s="145">
        <f t="shared" si="65"/>
        <v>0</v>
      </c>
      <c r="Y290" s="146">
        <f t="shared" si="66"/>
        <v>0</v>
      </c>
      <c r="Z290" s="147">
        <f t="shared" si="67"/>
        <v>0</v>
      </c>
    </row>
    <row r="291" spans="1:26" x14ac:dyDescent="0.3">
      <c r="A291" s="194" t="s">
        <v>371</v>
      </c>
      <c r="B291" s="230" t="s">
        <v>372</v>
      </c>
      <c r="C291" s="196">
        <f>'[2]FY 2018'!C463</f>
        <v>0</v>
      </c>
      <c r="D291" s="196">
        <f>'[2]FY 2018'!D463</f>
        <v>0</v>
      </c>
      <c r="E291" s="196">
        <f>'[2]FY 2018'!E463</f>
        <v>0</v>
      </c>
      <c r="F291" s="196">
        <f>'[2]FY 2018'!F463</f>
        <v>0</v>
      </c>
      <c r="G291" s="196">
        <f>'[2]FY 2018'!G463</f>
        <v>0</v>
      </c>
      <c r="H291" s="196">
        <f>'[2]FY 2018'!H463</f>
        <v>0</v>
      </c>
      <c r="I291" s="196">
        <f>'[2]FY 2018'!I463</f>
        <v>0</v>
      </c>
      <c r="J291" s="196">
        <f>'[2]FY 2018'!J463</f>
        <v>0</v>
      </c>
      <c r="K291" s="196">
        <f>'[2]FY 2018'!K463</f>
        <v>0</v>
      </c>
      <c r="L291" s="196">
        <f>'[2]FY 2018'!L463</f>
        <v>0</v>
      </c>
      <c r="M291" s="196">
        <f>'[2]FY 2018'!M463</f>
        <v>0</v>
      </c>
      <c r="N291" s="196">
        <f>'[2]FY 2018'!N463</f>
        <v>0</v>
      </c>
      <c r="O291" s="143">
        <f t="shared" si="68"/>
        <v>0</v>
      </c>
      <c r="P291" s="144"/>
      <c r="Q291" s="1">
        <v>0.27829999999999999</v>
      </c>
      <c r="R291" s="2">
        <v>0.42299999999999999</v>
      </c>
      <c r="S291" s="3">
        <v>0.29870000000000002</v>
      </c>
      <c r="T291" s="145">
        <f t="shared" si="62"/>
        <v>0</v>
      </c>
      <c r="U291" s="146">
        <f t="shared" si="63"/>
        <v>0</v>
      </c>
      <c r="V291" s="147">
        <f t="shared" si="64"/>
        <v>0</v>
      </c>
      <c r="X291" s="145">
        <f t="shared" si="65"/>
        <v>0</v>
      </c>
      <c r="Y291" s="146">
        <f t="shared" si="66"/>
        <v>0</v>
      </c>
      <c r="Z291" s="147">
        <f t="shared" si="67"/>
        <v>0</v>
      </c>
    </row>
    <row r="292" spans="1:26" x14ac:dyDescent="0.3">
      <c r="A292" s="194" t="s">
        <v>373</v>
      </c>
      <c r="B292" s="230" t="s">
        <v>374</v>
      </c>
      <c r="C292" s="196">
        <f>'[2]FY 2018'!C464</f>
        <v>533.25</v>
      </c>
      <c r="D292" s="196">
        <f>'[2]FY 2018'!D464</f>
        <v>1089.3</v>
      </c>
      <c r="E292" s="196">
        <f>'[2]FY 2018'!E464</f>
        <v>0</v>
      </c>
      <c r="F292" s="196">
        <f>'[2]FY 2018'!F464</f>
        <v>544.65</v>
      </c>
      <c r="G292" s="196">
        <f>'[2]FY 2018'!G464</f>
        <v>0</v>
      </c>
      <c r="H292" s="196">
        <f>'[2]FY 2018'!H464</f>
        <v>547.5</v>
      </c>
      <c r="I292" s="196">
        <f>'[2]FY 2018'!I464</f>
        <v>547.5</v>
      </c>
      <c r="J292" s="196">
        <f>'[2]FY 2018'!J464</f>
        <v>530.1</v>
      </c>
      <c r="K292" s="196">
        <f>'[2]FY 2018'!K464</f>
        <v>0</v>
      </c>
      <c r="L292" s="196">
        <f>'[2]FY 2018'!L464</f>
        <v>0</v>
      </c>
      <c r="M292" s="196">
        <f>'[2]FY 2018'!M464</f>
        <v>0</v>
      </c>
      <c r="N292" s="196">
        <f>'[2]FY 2018'!N464</f>
        <v>0</v>
      </c>
      <c r="O292" s="143">
        <f t="shared" si="68"/>
        <v>3792.2999999999997</v>
      </c>
      <c r="P292" s="144"/>
      <c r="Q292" s="1">
        <v>0.27829999999999999</v>
      </c>
      <c r="R292" s="2">
        <v>0.42299999999999999</v>
      </c>
      <c r="S292" s="3">
        <v>0.29870000000000002</v>
      </c>
      <c r="T292" s="145">
        <f t="shared" si="62"/>
        <v>1055.3970899999999</v>
      </c>
      <c r="U292" s="146">
        <f t="shared" si="63"/>
        <v>1604.1428999999998</v>
      </c>
      <c r="V292" s="147">
        <f t="shared" si="64"/>
        <v>1132.76001</v>
      </c>
      <c r="X292" s="145">
        <f t="shared" si="65"/>
        <v>0</v>
      </c>
      <c r="Y292" s="146">
        <f t="shared" si="66"/>
        <v>0</v>
      </c>
      <c r="Z292" s="147">
        <f t="shared" si="67"/>
        <v>0</v>
      </c>
    </row>
    <row r="293" spans="1:26" x14ac:dyDescent="0.3">
      <c r="A293" s="194" t="s">
        <v>375</v>
      </c>
      <c r="B293" s="230" t="s">
        <v>376</v>
      </c>
      <c r="C293" s="196">
        <f>'[2]FY 2018'!C465</f>
        <v>0</v>
      </c>
      <c r="D293" s="196">
        <f>'[2]FY 2018'!D465</f>
        <v>0</v>
      </c>
      <c r="E293" s="196">
        <f>'[2]FY 2018'!E465</f>
        <v>0</v>
      </c>
      <c r="F293" s="196">
        <f>'[2]FY 2018'!F465</f>
        <v>0</v>
      </c>
      <c r="G293" s="196">
        <f>'[2]FY 2018'!G465</f>
        <v>0</v>
      </c>
      <c r="H293" s="196">
        <f>'[2]FY 2018'!H465</f>
        <v>0</v>
      </c>
      <c r="I293" s="196">
        <f>'[2]FY 2018'!I465</f>
        <v>0</v>
      </c>
      <c r="J293" s="196">
        <f>'[2]FY 2018'!J465</f>
        <v>0</v>
      </c>
      <c r="K293" s="196">
        <f>'[2]FY 2018'!K465</f>
        <v>0</v>
      </c>
      <c r="L293" s="196">
        <f>'[2]FY 2018'!L465</f>
        <v>0</v>
      </c>
      <c r="M293" s="196">
        <f>'[2]FY 2018'!M465</f>
        <v>0</v>
      </c>
      <c r="N293" s="196">
        <f>'[2]FY 2018'!N465</f>
        <v>0</v>
      </c>
      <c r="O293" s="143">
        <f t="shared" si="68"/>
        <v>0</v>
      </c>
      <c r="P293" s="144"/>
      <c r="Q293" s="1">
        <v>0.27829999999999999</v>
      </c>
      <c r="R293" s="2">
        <v>0.42299999999999999</v>
      </c>
      <c r="S293" s="3">
        <v>0.29870000000000002</v>
      </c>
      <c r="T293" s="145">
        <f>O293*Q293</f>
        <v>0</v>
      </c>
      <c r="U293" s="146">
        <f>O293*R293</f>
        <v>0</v>
      </c>
      <c r="V293" s="147">
        <f>O293*S293</f>
        <v>0</v>
      </c>
      <c r="X293" s="145">
        <f t="shared" si="65"/>
        <v>0</v>
      </c>
      <c r="Y293" s="146">
        <f t="shared" si="66"/>
        <v>0</v>
      </c>
      <c r="Z293" s="147">
        <f t="shared" si="67"/>
        <v>0</v>
      </c>
    </row>
    <row r="294" spans="1:26" x14ac:dyDescent="0.3">
      <c r="A294" s="194" t="s">
        <v>377</v>
      </c>
      <c r="B294" s="230" t="s">
        <v>378</v>
      </c>
      <c r="C294" s="196">
        <f>'[2]FY 2018'!C466</f>
        <v>0</v>
      </c>
      <c r="D294" s="196">
        <f>'[2]FY 2018'!D466</f>
        <v>0</v>
      </c>
      <c r="E294" s="196">
        <f>'[2]FY 2018'!E466</f>
        <v>0</v>
      </c>
      <c r="F294" s="196">
        <f>'[2]FY 2018'!F466</f>
        <v>0</v>
      </c>
      <c r="G294" s="196">
        <f>'[2]FY 2018'!G466</f>
        <v>0</v>
      </c>
      <c r="H294" s="196">
        <f>'[2]FY 2018'!H466</f>
        <v>0</v>
      </c>
      <c r="I294" s="196">
        <f>'[2]FY 2018'!I466</f>
        <v>0</v>
      </c>
      <c r="J294" s="196">
        <f>'[2]FY 2018'!J466</f>
        <v>0</v>
      </c>
      <c r="K294" s="196">
        <f>'[2]FY 2018'!K466</f>
        <v>0</v>
      </c>
      <c r="L294" s="196">
        <f>'[2]FY 2018'!L466</f>
        <v>0</v>
      </c>
      <c r="M294" s="196">
        <f>'[2]FY 2018'!M466</f>
        <v>0</v>
      </c>
      <c r="N294" s="196">
        <f>'[2]FY 2018'!N466</f>
        <v>0</v>
      </c>
      <c r="O294" s="143">
        <f t="shared" si="68"/>
        <v>0</v>
      </c>
      <c r="P294" s="144"/>
      <c r="Q294" s="1">
        <v>0.27829999999999999</v>
      </c>
      <c r="R294" s="2">
        <v>0.42299999999999999</v>
      </c>
      <c r="S294" s="3">
        <v>0.29870000000000002</v>
      </c>
      <c r="T294" s="145">
        <f t="shared" si="62"/>
        <v>0</v>
      </c>
      <c r="U294" s="146">
        <f t="shared" si="63"/>
        <v>0</v>
      </c>
      <c r="V294" s="147">
        <f t="shared" si="64"/>
        <v>0</v>
      </c>
      <c r="X294" s="145">
        <f t="shared" si="65"/>
        <v>0</v>
      </c>
      <c r="Y294" s="146">
        <f t="shared" si="66"/>
        <v>0</v>
      </c>
      <c r="Z294" s="147">
        <f t="shared" si="67"/>
        <v>0</v>
      </c>
    </row>
    <row r="295" spans="1:26" x14ac:dyDescent="0.3">
      <c r="A295" s="194" t="s">
        <v>379</v>
      </c>
      <c r="B295" s="230" t="s">
        <v>380</v>
      </c>
      <c r="C295" s="196">
        <f>'[2]FY 2018'!C467</f>
        <v>0</v>
      </c>
      <c r="D295" s="196">
        <f>'[2]FY 2018'!D467</f>
        <v>0</v>
      </c>
      <c r="E295" s="196">
        <f>'[2]FY 2018'!E467</f>
        <v>0</v>
      </c>
      <c r="F295" s="196">
        <f>'[2]FY 2018'!F467</f>
        <v>0</v>
      </c>
      <c r="G295" s="196">
        <f>'[2]FY 2018'!G467</f>
        <v>0</v>
      </c>
      <c r="H295" s="196">
        <f>'[2]FY 2018'!H467</f>
        <v>0</v>
      </c>
      <c r="I295" s="196">
        <f>'[2]FY 2018'!I467</f>
        <v>0</v>
      </c>
      <c r="J295" s="196">
        <f>'[2]FY 2018'!J467</f>
        <v>0</v>
      </c>
      <c r="K295" s="196">
        <f>'[2]FY 2018'!K467</f>
        <v>0</v>
      </c>
      <c r="L295" s="196">
        <f>'[2]FY 2018'!L467</f>
        <v>0</v>
      </c>
      <c r="M295" s="196">
        <f>'[2]FY 2018'!M467</f>
        <v>0</v>
      </c>
      <c r="N295" s="196">
        <f>'[2]FY 2018'!N467</f>
        <v>0</v>
      </c>
      <c r="O295" s="143">
        <f t="shared" si="68"/>
        <v>0</v>
      </c>
      <c r="P295" s="144"/>
      <c r="Q295" s="1">
        <v>0.27829999999999999</v>
      </c>
      <c r="R295" s="2">
        <v>0.42299999999999999</v>
      </c>
      <c r="S295" s="3">
        <v>0.29870000000000002</v>
      </c>
      <c r="T295" s="145">
        <f t="shared" si="62"/>
        <v>0</v>
      </c>
      <c r="U295" s="146">
        <f t="shared" si="63"/>
        <v>0</v>
      </c>
      <c r="V295" s="147">
        <f t="shared" si="64"/>
        <v>0</v>
      </c>
      <c r="X295" s="145">
        <f t="shared" si="65"/>
        <v>0</v>
      </c>
      <c r="Y295" s="146">
        <f t="shared" si="66"/>
        <v>0</v>
      </c>
      <c r="Z295" s="147">
        <f t="shared" si="67"/>
        <v>0</v>
      </c>
    </row>
    <row r="296" spans="1:26" x14ac:dyDescent="0.3">
      <c r="A296" s="194" t="s">
        <v>381</v>
      </c>
      <c r="B296" s="230" t="s">
        <v>382</v>
      </c>
      <c r="C296" s="196">
        <f>'[2]FY 2018'!C468</f>
        <v>0</v>
      </c>
      <c r="D296" s="196">
        <f>'[2]FY 2018'!D468</f>
        <v>0</v>
      </c>
      <c r="E296" s="196">
        <f>'[2]FY 2018'!E468</f>
        <v>0</v>
      </c>
      <c r="F296" s="196">
        <f>'[2]FY 2018'!F468</f>
        <v>0</v>
      </c>
      <c r="G296" s="196">
        <f>'[2]FY 2018'!G468</f>
        <v>0</v>
      </c>
      <c r="H296" s="196">
        <f>'[2]FY 2018'!H468</f>
        <v>0</v>
      </c>
      <c r="I296" s="196">
        <f>'[2]FY 2018'!I468</f>
        <v>0</v>
      </c>
      <c r="J296" s="196">
        <f>'[2]FY 2018'!J468</f>
        <v>0</v>
      </c>
      <c r="K296" s="196">
        <f>'[2]FY 2018'!K468</f>
        <v>0</v>
      </c>
      <c r="L296" s="196">
        <f>'[2]FY 2018'!L468</f>
        <v>0</v>
      </c>
      <c r="M296" s="196">
        <f>'[2]FY 2018'!M468</f>
        <v>0</v>
      </c>
      <c r="N296" s="196">
        <f>'[2]FY 2018'!N468</f>
        <v>0</v>
      </c>
      <c r="O296" s="143">
        <f t="shared" si="68"/>
        <v>0</v>
      </c>
      <c r="P296" s="144"/>
      <c r="Q296" s="1">
        <v>0.27829999999999999</v>
      </c>
      <c r="R296" s="2">
        <v>0.42299999999999999</v>
      </c>
      <c r="S296" s="3">
        <v>0.29870000000000002</v>
      </c>
      <c r="T296" s="145">
        <f t="shared" si="62"/>
        <v>0</v>
      </c>
      <c r="U296" s="146">
        <f t="shared" si="63"/>
        <v>0</v>
      </c>
      <c r="V296" s="147">
        <f t="shared" si="64"/>
        <v>0</v>
      </c>
      <c r="X296" s="145">
        <f t="shared" si="65"/>
        <v>0</v>
      </c>
      <c r="Y296" s="146">
        <f t="shared" si="66"/>
        <v>0</v>
      </c>
      <c r="Z296" s="147">
        <f t="shared" si="67"/>
        <v>0</v>
      </c>
    </row>
    <row r="297" spans="1:26" x14ac:dyDescent="0.3">
      <c r="A297" s="194" t="s">
        <v>383</v>
      </c>
      <c r="B297" s="230" t="s">
        <v>384</v>
      </c>
      <c r="C297" s="196">
        <f>'[2]FY 2018'!C469</f>
        <v>1700</v>
      </c>
      <c r="D297" s="196">
        <f>'[2]FY 2018'!D469</f>
        <v>1693.63</v>
      </c>
      <c r="E297" s="196">
        <f>'[2]FY 2018'!E469</f>
        <v>1694.36</v>
      </c>
      <c r="F297" s="196">
        <f>'[2]FY 2018'!F469</f>
        <v>1736.34</v>
      </c>
      <c r="G297" s="196">
        <f>'[2]FY 2018'!G469</f>
        <v>1732.34</v>
      </c>
      <c r="H297" s="196">
        <f>'[2]FY 2018'!H469</f>
        <v>1717.75</v>
      </c>
      <c r="I297" s="196">
        <f>'[2]FY 2018'!I469</f>
        <v>1750.24</v>
      </c>
      <c r="J297" s="196">
        <f>'[2]FY 2018'!J469</f>
        <v>1682.2</v>
      </c>
      <c r="K297" s="196">
        <f>'[2]FY 2018'!K469</f>
        <v>1696.55</v>
      </c>
      <c r="L297" s="196">
        <f>'[2]FY 2018'!L469</f>
        <v>1696.71</v>
      </c>
      <c r="M297" s="196">
        <f>'[2]FY 2018'!M469</f>
        <v>0</v>
      </c>
      <c r="N297" s="196">
        <f>'[2]FY 2018'!N469</f>
        <v>0</v>
      </c>
      <c r="O297" s="143">
        <f t="shared" si="68"/>
        <v>17100.12</v>
      </c>
      <c r="P297" s="144"/>
      <c r="Q297" s="1">
        <v>0.33079999999999998</v>
      </c>
      <c r="R297" s="2">
        <v>0.42270000000000002</v>
      </c>
      <c r="S297" s="3">
        <v>0.2465</v>
      </c>
      <c r="T297" s="145">
        <f t="shared" si="62"/>
        <v>5656.7196959999992</v>
      </c>
      <c r="U297" s="146">
        <f t="shared" si="63"/>
        <v>7228.2207239999998</v>
      </c>
      <c r="V297" s="147">
        <f t="shared" si="64"/>
        <v>4215.17958</v>
      </c>
      <c r="X297" s="145">
        <f t="shared" si="65"/>
        <v>0</v>
      </c>
      <c r="Y297" s="146">
        <f t="shared" si="66"/>
        <v>0</v>
      </c>
      <c r="Z297" s="147">
        <f t="shared" si="67"/>
        <v>0</v>
      </c>
    </row>
    <row r="298" spans="1:26" x14ac:dyDescent="0.3">
      <c r="A298" s="194" t="s">
        <v>385</v>
      </c>
      <c r="B298" s="230" t="s">
        <v>386</v>
      </c>
      <c r="C298" s="196">
        <f>'[2]FY 2018'!C470</f>
        <v>0</v>
      </c>
      <c r="D298" s="196">
        <f>'[2]FY 2018'!D470</f>
        <v>0</v>
      </c>
      <c r="E298" s="196">
        <f>'[2]FY 2018'!E470</f>
        <v>0</v>
      </c>
      <c r="F298" s="196">
        <f>'[2]FY 2018'!F470</f>
        <v>2216.37</v>
      </c>
      <c r="G298" s="196">
        <f>'[2]FY 2018'!G470</f>
        <v>2526.14</v>
      </c>
      <c r="H298" s="196">
        <f>'[2]FY 2018'!H470</f>
        <v>4593.1400000000003</v>
      </c>
      <c r="I298" s="196">
        <f>'[2]FY 2018'!I470</f>
        <v>0</v>
      </c>
      <c r="J298" s="196">
        <f>'[2]FY 2018'!J470</f>
        <v>3340.48</v>
      </c>
      <c r="K298" s="196">
        <f>'[2]FY 2018'!K470</f>
        <v>808.58</v>
      </c>
      <c r="L298" s="196">
        <f>'[2]FY 2018'!L470</f>
        <v>1094.79</v>
      </c>
      <c r="M298" s="196">
        <f>'[2]FY 2018'!M470</f>
        <v>0</v>
      </c>
      <c r="N298" s="196">
        <f>'[2]FY 2018'!N470</f>
        <v>0</v>
      </c>
      <c r="O298" s="143">
        <f t="shared" si="68"/>
        <v>14579.5</v>
      </c>
      <c r="P298" s="144"/>
      <c r="Q298" s="1">
        <v>0.30359999999999998</v>
      </c>
      <c r="R298" s="2">
        <v>0.38800000000000001</v>
      </c>
      <c r="S298" s="3">
        <v>0.30840000000000001</v>
      </c>
      <c r="T298" s="145">
        <f t="shared" si="62"/>
        <v>4426.3361999999997</v>
      </c>
      <c r="U298" s="146">
        <f t="shared" si="63"/>
        <v>5656.8460000000005</v>
      </c>
      <c r="V298" s="147">
        <f t="shared" si="64"/>
        <v>4496.3177999999998</v>
      </c>
      <c r="X298" s="145">
        <f t="shared" si="65"/>
        <v>0</v>
      </c>
      <c r="Y298" s="146">
        <f t="shared" si="66"/>
        <v>0</v>
      </c>
      <c r="Z298" s="147">
        <f t="shared" si="67"/>
        <v>0</v>
      </c>
    </row>
    <row r="299" spans="1:26" x14ac:dyDescent="0.3">
      <c r="A299" s="194" t="s">
        <v>387</v>
      </c>
      <c r="B299" s="230" t="s">
        <v>388</v>
      </c>
      <c r="C299" s="196">
        <f>'[2]FY 2018'!C471</f>
        <v>0</v>
      </c>
      <c r="D299" s="196">
        <f>'[2]FY 2018'!D471</f>
        <v>0</v>
      </c>
      <c r="E299" s="196">
        <f>'[2]FY 2018'!E471</f>
        <v>0</v>
      </c>
      <c r="F299" s="196">
        <f>'[2]FY 2018'!F471</f>
        <v>0</v>
      </c>
      <c r="G299" s="196">
        <f>'[2]FY 2018'!G471</f>
        <v>0</v>
      </c>
      <c r="H299" s="196">
        <f>'[2]FY 2018'!H471</f>
        <v>0</v>
      </c>
      <c r="I299" s="196">
        <f>'[2]FY 2018'!I471</f>
        <v>0</v>
      </c>
      <c r="J299" s="196">
        <f>'[2]FY 2018'!J471</f>
        <v>0</v>
      </c>
      <c r="K299" s="196">
        <f>'[2]FY 2018'!K471</f>
        <v>0</v>
      </c>
      <c r="L299" s="196">
        <f>'[2]FY 2018'!L471</f>
        <v>0</v>
      </c>
      <c r="M299" s="196">
        <f>'[2]FY 2018'!M471</f>
        <v>0</v>
      </c>
      <c r="N299" s="196">
        <f>'[2]FY 2018'!N471</f>
        <v>0</v>
      </c>
      <c r="O299" s="143">
        <f t="shared" si="68"/>
        <v>0</v>
      </c>
      <c r="P299" s="144"/>
      <c r="Q299" s="1">
        <v>0.30359999999999998</v>
      </c>
      <c r="R299" s="2">
        <v>0.38800000000000001</v>
      </c>
      <c r="S299" s="3">
        <v>0.30840000000000001</v>
      </c>
      <c r="T299" s="145">
        <f t="shared" si="62"/>
        <v>0</v>
      </c>
      <c r="U299" s="146">
        <f t="shared" si="63"/>
        <v>0</v>
      </c>
      <c r="V299" s="147">
        <f t="shared" si="64"/>
        <v>0</v>
      </c>
      <c r="X299" s="145">
        <f t="shared" si="65"/>
        <v>0</v>
      </c>
      <c r="Y299" s="146">
        <f t="shared" si="66"/>
        <v>0</v>
      </c>
      <c r="Z299" s="147">
        <f t="shared" si="67"/>
        <v>0</v>
      </c>
    </row>
    <row r="300" spans="1:26" x14ac:dyDescent="0.3">
      <c r="A300" s="194" t="s">
        <v>389</v>
      </c>
      <c r="B300" s="230" t="s">
        <v>390</v>
      </c>
      <c r="C300" s="196">
        <f>'[2]FY 2018'!C472</f>
        <v>0</v>
      </c>
      <c r="D300" s="196">
        <f>'[2]FY 2018'!D472</f>
        <v>3354.96</v>
      </c>
      <c r="E300" s="196">
        <f>'[2]FY 2018'!E472</f>
        <v>0</v>
      </c>
      <c r="F300" s="196">
        <f>'[2]FY 2018'!F472</f>
        <v>0</v>
      </c>
      <c r="G300" s="196">
        <f>'[2]FY 2018'!G472</f>
        <v>849</v>
      </c>
      <c r="H300" s="196">
        <f>'[2]FY 2018'!H472</f>
        <v>0</v>
      </c>
      <c r="I300" s="196">
        <f>'[2]FY 2018'!I472</f>
        <v>0</v>
      </c>
      <c r="J300" s="196">
        <f>'[2]FY 2018'!J472</f>
        <v>0</v>
      </c>
      <c r="K300" s="196">
        <f>'[2]FY 2018'!K472</f>
        <v>5971.3</v>
      </c>
      <c r="L300" s="196">
        <f>'[2]FY 2018'!L472</f>
        <v>0</v>
      </c>
      <c r="M300" s="196">
        <f>'[2]FY 2018'!M472</f>
        <v>0</v>
      </c>
      <c r="N300" s="196">
        <f>'[2]FY 2018'!N472</f>
        <v>0</v>
      </c>
      <c r="O300" s="143">
        <f t="shared" si="68"/>
        <v>10175.26</v>
      </c>
      <c r="P300" s="144"/>
      <c r="Q300" s="1">
        <v>0.30359999999999998</v>
      </c>
      <c r="R300" s="2">
        <v>0.38800000000000001</v>
      </c>
      <c r="S300" s="3">
        <v>0.30840000000000001</v>
      </c>
      <c r="T300" s="145">
        <f t="shared" si="62"/>
        <v>3089.208936</v>
      </c>
      <c r="U300" s="146">
        <f t="shared" si="63"/>
        <v>3948.0008800000001</v>
      </c>
      <c r="V300" s="147">
        <f t="shared" si="64"/>
        <v>3138.0501840000002</v>
      </c>
      <c r="X300" s="145">
        <f t="shared" si="65"/>
        <v>0</v>
      </c>
      <c r="Y300" s="146">
        <f t="shared" si="66"/>
        <v>0</v>
      </c>
      <c r="Z300" s="147">
        <f t="shared" si="67"/>
        <v>0</v>
      </c>
    </row>
    <row r="301" spans="1:26" x14ac:dyDescent="0.3">
      <c r="A301" s="194" t="s">
        <v>759</v>
      </c>
      <c r="B301" s="230" t="s">
        <v>760</v>
      </c>
      <c r="C301" s="196">
        <f>'[2]FY 2018'!C473</f>
        <v>0</v>
      </c>
      <c r="D301" s="196">
        <f>'[2]FY 2018'!D473</f>
        <v>0</v>
      </c>
      <c r="E301" s="196">
        <f>'[2]FY 2018'!E473</f>
        <v>0</v>
      </c>
      <c r="F301" s="196">
        <f>'[2]FY 2018'!F473</f>
        <v>0</v>
      </c>
      <c r="G301" s="196">
        <f>'[2]FY 2018'!G473</f>
        <v>0</v>
      </c>
      <c r="H301" s="196">
        <f>'[2]FY 2018'!H473</f>
        <v>0</v>
      </c>
      <c r="I301" s="196">
        <f>'[2]FY 2018'!I473</f>
        <v>0</v>
      </c>
      <c r="J301" s="196">
        <f>'[2]FY 2018'!J473</f>
        <v>0</v>
      </c>
      <c r="K301" s="196">
        <f>'[2]FY 2018'!K473</f>
        <v>0</v>
      </c>
      <c r="L301" s="196">
        <f>'[2]FY 2018'!L473</f>
        <v>0</v>
      </c>
      <c r="M301" s="196">
        <f>'[2]FY 2018'!M473</f>
        <v>0</v>
      </c>
      <c r="N301" s="196">
        <f>'[2]FY 2018'!N473</f>
        <v>0</v>
      </c>
      <c r="O301" s="143">
        <f t="shared" si="68"/>
        <v>0</v>
      </c>
      <c r="P301" s="144"/>
      <c r="Q301" s="1">
        <v>0.30359999999999998</v>
      </c>
      <c r="R301" s="2">
        <v>0.38800000000000001</v>
      </c>
      <c r="S301" s="3">
        <v>0.30840000000000001</v>
      </c>
      <c r="T301" s="145">
        <f t="shared" si="62"/>
        <v>0</v>
      </c>
      <c r="U301" s="146">
        <f t="shared" si="63"/>
        <v>0</v>
      </c>
      <c r="V301" s="147">
        <f t="shared" si="64"/>
        <v>0</v>
      </c>
      <c r="X301" s="145"/>
      <c r="Y301" s="146"/>
      <c r="Z301" s="147"/>
    </row>
    <row r="302" spans="1:26" x14ac:dyDescent="0.3">
      <c r="A302" s="194" t="s">
        <v>391</v>
      </c>
      <c r="B302" s="230" t="s">
        <v>392</v>
      </c>
      <c r="C302" s="196">
        <f>'[2]FY 2018'!C474</f>
        <v>0</v>
      </c>
      <c r="D302" s="196">
        <f>'[2]FY 2018'!D474</f>
        <v>4421.3100000000004</v>
      </c>
      <c r="E302" s="196">
        <f>'[2]FY 2018'!E474</f>
        <v>946.86</v>
      </c>
      <c r="F302" s="196">
        <f>'[2]FY 2018'!F474</f>
        <v>7081</v>
      </c>
      <c r="G302" s="196">
        <f>'[2]FY 2018'!G474</f>
        <v>4010.55</v>
      </c>
      <c r="H302" s="196">
        <f>'[2]FY 2018'!H474</f>
        <v>9784</v>
      </c>
      <c r="I302" s="196">
        <f>'[2]FY 2018'!I474</f>
        <v>3990</v>
      </c>
      <c r="J302" s="196">
        <f>'[2]FY 2018'!J474</f>
        <v>9259</v>
      </c>
      <c r="K302" s="196">
        <f>'[2]FY 2018'!K474</f>
        <v>4285</v>
      </c>
      <c r="L302" s="196">
        <f>'[2]FY 2018'!L474</f>
        <v>5440</v>
      </c>
      <c r="M302" s="196">
        <f>'[2]FY 2018'!M474</f>
        <v>0</v>
      </c>
      <c r="N302" s="196">
        <f>'[2]FY 2018'!N474</f>
        <v>0</v>
      </c>
      <c r="O302" s="143">
        <f t="shared" si="68"/>
        <v>49217.72</v>
      </c>
      <c r="P302" s="144"/>
      <c r="Q302" s="1">
        <v>0.30359999999999998</v>
      </c>
      <c r="R302" s="2">
        <v>0.38800000000000001</v>
      </c>
      <c r="S302" s="3">
        <v>0.30840000000000001</v>
      </c>
      <c r="T302" s="145">
        <f t="shared" si="62"/>
        <v>14942.499791999999</v>
      </c>
      <c r="U302" s="146">
        <f t="shared" si="63"/>
        <v>19096.47536</v>
      </c>
      <c r="V302" s="147">
        <f t="shared" si="64"/>
        <v>15178.744848</v>
      </c>
      <c r="X302" s="145">
        <f t="shared" si="65"/>
        <v>0</v>
      </c>
      <c r="Y302" s="146">
        <f t="shared" si="66"/>
        <v>0</v>
      </c>
      <c r="Z302" s="147">
        <f t="shared" si="67"/>
        <v>0</v>
      </c>
    </row>
    <row r="303" spans="1:26" x14ac:dyDescent="0.3">
      <c r="A303" s="194" t="s">
        <v>393</v>
      </c>
      <c r="B303" s="230" t="s">
        <v>394</v>
      </c>
      <c r="C303" s="196">
        <f>'[2]FY 2018'!C475</f>
        <v>0</v>
      </c>
      <c r="D303" s="196">
        <f>'[2]FY 2018'!D475</f>
        <v>0</v>
      </c>
      <c r="E303" s="196">
        <f>'[2]FY 2018'!E475</f>
        <v>0</v>
      </c>
      <c r="F303" s="196">
        <f>'[2]FY 2018'!F475</f>
        <v>0</v>
      </c>
      <c r="G303" s="196">
        <f>'[2]FY 2018'!G475</f>
        <v>0</v>
      </c>
      <c r="H303" s="196">
        <f>'[2]FY 2018'!H475</f>
        <v>800.23</v>
      </c>
      <c r="I303" s="196">
        <f>'[2]FY 2018'!I475</f>
        <v>0</v>
      </c>
      <c r="J303" s="196">
        <f>'[2]FY 2018'!J475</f>
        <v>0</v>
      </c>
      <c r="K303" s="196">
        <f>'[2]FY 2018'!K475</f>
        <v>0</v>
      </c>
      <c r="L303" s="196">
        <f>'[2]FY 2018'!L475</f>
        <v>0</v>
      </c>
      <c r="M303" s="196">
        <f>'[2]FY 2018'!M475</f>
        <v>0</v>
      </c>
      <c r="N303" s="196">
        <f>'[2]FY 2018'!N475</f>
        <v>0</v>
      </c>
      <c r="O303" s="143">
        <f t="shared" si="68"/>
        <v>800.23</v>
      </c>
      <c r="P303" s="144"/>
      <c r="Q303" s="1">
        <v>0.30359999999999998</v>
      </c>
      <c r="R303" s="2">
        <v>0.38800000000000001</v>
      </c>
      <c r="S303" s="3">
        <v>0.30840000000000001</v>
      </c>
      <c r="T303" s="145">
        <f t="shared" si="62"/>
        <v>242.949828</v>
      </c>
      <c r="U303" s="146">
        <f t="shared" si="63"/>
        <v>310.48924</v>
      </c>
      <c r="V303" s="147">
        <f t="shared" si="64"/>
        <v>246.790932</v>
      </c>
      <c r="X303" s="145">
        <f t="shared" si="65"/>
        <v>0</v>
      </c>
      <c r="Y303" s="146">
        <f t="shared" si="66"/>
        <v>0</v>
      </c>
      <c r="Z303" s="147">
        <f t="shared" si="67"/>
        <v>0</v>
      </c>
    </row>
    <row r="304" spans="1:26" x14ac:dyDescent="0.3">
      <c r="A304" s="194" t="s">
        <v>395</v>
      </c>
      <c r="B304" s="230" t="s">
        <v>396</v>
      </c>
      <c r="C304" s="196">
        <f>'[2]FY 2018'!C476</f>
        <v>0</v>
      </c>
      <c r="D304" s="196">
        <f>'[2]FY 2018'!D476</f>
        <v>0</v>
      </c>
      <c r="E304" s="196">
        <f>'[2]FY 2018'!E476</f>
        <v>0</v>
      </c>
      <c r="F304" s="196">
        <f>'[2]FY 2018'!F476</f>
        <v>0</v>
      </c>
      <c r="G304" s="196">
        <f>'[2]FY 2018'!G476</f>
        <v>0</v>
      </c>
      <c r="H304" s="196">
        <f>'[2]FY 2018'!H476</f>
        <v>0</v>
      </c>
      <c r="I304" s="196">
        <f>'[2]FY 2018'!I476</f>
        <v>0</v>
      </c>
      <c r="J304" s="196">
        <f>'[2]FY 2018'!J476</f>
        <v>0</v>
      </c>
      <c r="K304" s="196">
        <f>'[2]FY 2018'!K476</f>
        <v>0</v>
      </c>
      <c r="L304" s="196">
        <f>'[2]FY 2018'!L476</f>
        <v>0</v>
      </c>
      <c r="M304" s="196">
        <f>'[2]FY 2018'!M476</f>
        <v>0</v>
      </c>
      <c r="N304" s="196">
        <f>'[2]FY 2018'!N476</f>
        <v>0</v>
      </c>
      <c r="O304" s="143">
        <f t="shared" si="68"/>
        <v>0</v>
      </c>
      <c r="P304" s="144"/>
      <c r="Q304" s="1">
        <v>0.30359999999999998</v>
      </c>
      <c r="R304" s="2">
        <v>0.38800000000000001</v>
      </c>
      <c r="S304" s="3">
        <v>0.30840000000000001</v>
      </c>
      <c r="T304" s="145">
        <f t="shared" si="62"/>
        <v>0</v>
      </c>
      <c r="U304" s="146">
        <f t="shared" si="63"/>
        <v>0</v>
      </c>
      <c r="V304" s="147">
        <f t="shared" si="64"/>
        <v>0</v>
      </c>
      <c r="X304" s="145">
        <f t="shared" si="65"/>
        <v>0</v>
      </c>
      <c r="Y304" s="146">
        <f t="shared" si="66"/>
        <v>0</v>
      </c>
      <c r="Z304" s="147">
        <f t="shared" si="67"/>
        <v>0</v>
      </c>
    </row>
    <row r="305" spans="1:26" x14ac:dyDescent="0.3">
      <c r="A305" s="194" t="s">
        <v>397</v>
      </c>
      <c r="B305" s="230" t="s">
        <v>398</v>
      </c>
      <c r="C305" s="196">
        <f>'[2]FY 2018'!C477</f>
        <v>0</v>
      </c>
      <c r="D305" s="196">
        <f>'[2]FY 2018'!D477</f>
        <v>0</v>
      </c>
      <c r="E305" s="196">
        <f>'[2]FY 2018'!E477</f>
        <v>0</v>
      </c>
      <c r="F305" s="196">
        <f>'[2]FY 2018'!F477</f>
        <v>0</v>
      </c>
      <c r="G305" s="196">
        <f>'[2]FY 2018'!G477</f>
        <v>0</v>
      </c>
      <c r="H305" s="196">
        <f>'[2]FY 2018'!H477</f>
        <v>0</v>
      </c>
      <c r="I305" s="196">
        <f>'[2]FY 2018'!I477</f>
        <v>0</v>
      </c>
      <c r="J305" s="196">
        <f>'[2]FY 2018'!J477</f>
        <v>0</v>
      </c>
      <c r="K305" s="196">
        <f>'[2]FY 2018'!K477</f>
        <v>0</v>
      </c>
      <c r="L305" s="196">
        <f>'[2]FY 2018'!L477</f>
        <v>0</v>
      </c>
      <c r="M305" s="196">
        <f>'[2]FY 2018'!M477</f>
        <v>0</v>
      </c>
      <c r="N305" s="196">
        <f>'[2]FY 2018'!N477</f>
        <v>0</v>
      </c>
      <c r="O305" s="143">
        <f t="shared" si="68"/>
        <v>0</v>
      </c>
      <c r="P305" s="144"/>
      <c r="Q305" s="1">
        <v>0.33079999999999998</v>
      </c>
      <c r="R305" s="2">
        <v>0.42270000000000002</v>
      </c>
      <c r="S305" s="3">
        <v>0.2465</v>
      </c>
      <c r="T305" s="145">
        <f t="shared" si="62"/>
        <v>0</v>
      </c>
      <c r="U305" s="146">
        <f t="shared" si="63"/>
        <v>0</v>
      </c>
      <c r="V305" s="147">
        <f t="shared" si="64"/>
        <v>0</v>
      </c>
      <c r="X305" s="145">
        <f t="shared" si="65"/>
        <v>0</v>
      </c>
      <c r="Y305" s="146">
        <f t="shared" si="66"/>
        <v>0</v>
      </c>
      <c r="Z305" s="147">
        <f t="shared" si="67"/>
        <v>0</v>
      </c>
    </row>
    <row r="306" spans="1:26" x14ac:dyDescent="0.3">
      <c r="A306" s="194" t="s">
        <v>399</v>
      </c>
      <c r="B306" s="230" t="s">
        <v>400</v>
      </c>
      <c r="C306" s="196">
        <f>'[2]FY 2018'!C478</f>
        <v>0</v>
      </c>
      <c r="D306" s="196">
        <f>'[2]FY 2018'!D478</f>
        <v>0</v>
      </c>
      <c r="E306" s="196">
        <f>'[2]FY 2018'!E478</f>
        <v>0</v>
      </c>
      <c r="F306" s="196">
        <f>'[2]FY 2018'!F478</f>
        <v>0</v>
      </c>
      <c r="G306" s="196">
        <f>'[2]FY 2018'!G478</f>
        <v>0</v>
      </c>
      <c r="H306" s="196">
        <f>'[2]FY 2018'!H478</f>
        <v>0</v>
      </c>
      <c r="I306" s="196">
        <f>'[2]FY 2018'!I478</f>
        <v>0</v>
      </c>
      <c r="J306" s="196">
        <f>'[2]FY 2018'!J478</f>
        <v>0</v>
      </c>
      <c r="K306" s="196">
        <f>'[2]FY 2018'!K478</f>
        <v>0</v>
      </c>
      <c r="L306" s="196">
        <f>'[2]FY 2018'!L478</f>
        <v>0</v>
      </c>
      <c r="M306" s="196">
        <f>'[2]FY 2018'!M478</f>
        <v>0</v>
      </c>
      <c r="N306" s="196">
        <f>'[2]FY 2018'!N478</f>
        <v>0</v>
      </c>
      <c r="O306" s="143">
        <f t="shared" si="68"/>
        <v>0</v>
      </c>
      <c r="P306" s="144"/>
      <c r="Q306" s="1">
        <v>0.33079999999999998</v>
      </c>
      <c r="R306" s="2">
        <v>0.42270000000000002</v>
      </c>
      <c r="S306" s="3">
        <v>0.2465</v>
      </c>
      <c r="T306" s="145">
        <f t="shared" si="62"/>
        <v>0</v>
      </c>
      <c r="U306" s="146">
        <f t="shared" si="63"/>
        <v>0</v>
      </c>
      <c r="V306" s="147">
        <f t="shared" si="64"/>
        <v>0</v>
      </c>
      <c r="X306" s="145">
        <f t="shared" si="65"/>
        <v>0</v>
      </c>
      <c r="Y306" s="146">
        <f t="shared" si="66"/>
        <v>0</v>
      </c>
      <c r="Z306" s="147">
        <f t="shared" si="67"/>
        <v>0</v>
      </c>
    </row>
    <row r="307" spans="1:26" x14ac:dyDescent="0.3">
      <c r="A307" s="194" t="s">
        <v>401</v>
      </c>
      <c r="B307" s="230" t="s">
        <v>402</v>
      </c>
      <c r="C307" s="196">
        <f>'[2]FY 2018'!C479</f>
        <v>13991.07</v>
      </c>
      <c r="D307" s="196">
        <f>'[2]FY 2018'!D479</f>
        <v>13991.07</v>
      </c>
      <c r="E307" s="196">
        <f>'[2]FY 2018'!E479</f>
        <v>13991.06</v>
      </c>
      <c r="F307" s="196">
        <f>'[2]FY 2018'!F479</f>
        <v>14037.94</v>
      </c>
      <c r="G307" s="196">
        <f>'[2]FY 2018'!G479</f>
        <v>-4762.0600000000004</v>
      </c>
      <c r="H307" s="196">
        <f>'[2]FY 2018'!H479</f>
        <v>10277.94</v>
      </c>
      <c r="I307" s="196">
        <f>'[2]FY 2018'!I479</f>
        <v>10289.66</v>
      </c>
      <c r="J307" s="196">
        <f>'[2]FY 2018'!J479</f>
        <v>10289.66</v>
      </c>
      <c r="K307" s="196">
        <f>'[2]FY 2018'!K479</f>
        <v>10289.66</v>
      </c>
      <c r="L307" s="196">
        <f>'[2]FY 2018'!L479</f>
        <v>10218.120000000001</v>
      </c>
      <c r="M307" s="196">
        <f>'[2]FY 2018'!M479</f>
        <v>0</v>
      </c>
      <c r="N307" s="196">
        <f>'[2]FY 2018'!N479</f>
        <v>0</v>
      </c>
      <c r="O307" s="143">
        <f t="shared" si="68"/>
        <v>102614.12000000001</v>
      </c>
      <c r="P307" s="144"/>
      <c r="Q307" s="1">
        <v>0.33079999999999998</v>
      </c>
      <c r="R307" s="2">
        <v>0.42270000000000002</v>
      </c>
      <c r="S307" s="3">
        <v>0.2465</v>
      </c>
      <c r="T307" s="145">
        <f t="shared" si="62"/>
        <v>33944.750896000005</v>
      </c>
      <c r="U307" s="146">
        <f t="shared" si="63"/>
        <v>43374.988524000008</v>
      </c>
      <c r="V307" s="147">
        <f t="shared" si="64"/>
        <v>25294.380580000001</v>
      </c>
      <c r="X307" s="145">
        <f t="shared" si="65"/>
        <v>0</v>
      </c>
      <c r="Y307" s="146">
        <f t="shared" si="66"/>
        <v>0</v>
      </c>
      <c r="Z307" s="147">
        <f t="shared" si="67"/>
        <v>0</v>
      </c>
    </row>
    <row r="308" spans="1:26" x14ac:dyDescent="0.3">
      <c r="A308" s="194" t="s">
        <v>403</v>
      </c>
      <c r="B308" s="230" t="s">
        <v>404</v>
      </c>
      <c r="C308" s="196">
        <f>'[2]FY 2018'!C480</f>
        <v>0</v>
      </c>
      <c r="D308" s="196">
        <f>'[2]FY 2018'!D480</f>
        <v>0</v>
      </c>
      <c r="E308" s="196">
        <f>'[2]FY 2018'!E480</f>
        <v>0</v>
      </c>
      <c r="F308" s="196">
        <f>'[2]FY 2018'!F480</f>
        <v>0</v>
      </c>
      <c r="G308" s="196">
        <f>'[2]FY 2018'!G480</f>
        <v>0</v>
      </c>
      <c r="H308" s="196">
        <f>'[2]FY 2018'!H480</f>
        <v>0</v>
      </c>
      <c r="I308" s="196">
        <f>'[2]FY 2018'!I480</f>
        <v>0</v>
      </c>
      <c r="J308" s="196">
        <f>'[2]FY 2018'!J480</f>
        <v>0</v>
      </c>
      <c r="K308" s="196">
        <f>'[2]FY 2018'!K480</f>
        <v>0</v>
      </c>
      <c r="L308" s="196">
        <f>'[2]FY 2018'!L480</f>
        <v>0</v>
      </c>
      <c r="M308" s="196">
        <f>'[2]FY 2018'!M480</f>
        <v>0</v>
      </c>
      <c r="N308" s="196">
        <f>'[2]FY 2018'!N480</f>
        <v>0</v>
      </c>
      <c r="O308" s="143">
        <f t="shared" si="68"/>
        <v>0</v>
      </c>
      <c r="P308" s="144"/>
      <c r="Q308" s="1">
        <v>0.30359999999999998</v>
      </c>
      <c r="R308" s="2">
        <v>0.38800000000000001</v>
      </c>
      <c r="S308" s="3">
        <v>0.30840000000000001</v>
      </c>
      <c r="T308" s="145">
        <f t="shared" si="62"/>
        <v>0</v>
      </c>
      <c r="U308" s="146">
        <f t="shared" si="63"/>
        <v>0</v>
      </c>
      <c r="V308" s="147">
        <f t="shared" si="64"/>
        <v>0</v>
      </c>
      <c r="X308" s="145">
        <f t="shared" si="65"/>
        <v>0</v>
      </c>
      <c r="Y308" s="146">
        <f t="shared" si="66"/>
        <v>0</v>
      </c>
      <c r="Z308" s="147">
        <f t="shared" si="67"/>
        <v>0</v>
      </c>
    </row>
    <row r="309" spans="1:26" x14ac:dyDescent="0.3">
      <c r="A309" s="194" t="s">
        <v>405</v>
      </c>
      <c r="B309" s="230" t="s">
        <v>406</v>
      </c>
      <c r="C309" s="196">
        <f>'[2]FY 2018'!C481</f>
        <v>0</v>
      </c>
      <c r="D309" s="196">
        <f>'[2]FY 2018'!D481</f>
        <v>0</v>
      </c>
      <c r="E309" s="196">
        <f>'[2]FY 2018'!E481</f>
        <v>0</v>
      </c>
      <c r="F309" s="196">
        <f>'[2]FY 2018'!F481</f>
        <v>0</v>
      </c>
      <c r="G309" s="196">
        <f>'[2]FY 2018'!G481</f>
        <v>0</v>
      </c>
      <c r="H309" s="196">
        <f>'[2]FY 2018'!H481</f>
        <v>525</v>
      </c>
      <c r="I309" s="196">
        <f>'[2]FY 2018'!I481</f>
        <v>0</v>
      </c>
      <c r="J309" s="196">
        <f>'[2]FY 2018'!J481</f>
        <v>200</v>
      </c>
      <c r="K309" s="196">
        <f>'[2]FY 2018'!K481</f>
        <v>0</v>
      </c>
      <c r="L309" s="196">
        <f>'[2]FY 2018'!L481</f>
        <v>0</v>
      </c>
      <c r="M309" s="196">
        <f>'[2]FY 2018'!M481</f>
        <v>0</v>
      </c>
      <c r="N309" s="196">
        <f>'[2]FY 2018'!N481</f>
        <v>0</v>
      </c>
      <c r="O309" s="143">
        <f t="shared" si="68"/>
        <v>725</v>
      </c>
      <c r="P309" s="144"/>
      <c r="Q309" s="1">
        <v>0.30359999999999998</v>
      </c>
      <c r="R309" s="2">
        <v>0.38800000000000001</v>
      </c>
      <c r="S309" s="3">
        <v>0.30840000000000001</v>
      </c>
      <c r="T309" s="145">
        <f t="shared" si="62"/>
        <v>220.10999999999999</v>
      </c>
      <c r="U309" s="146">
        <f t="shared" si="63"/>
        <v>281.3</v>
      </c>
      <c r="V309" s="147">
        <f t="shared" si="64"/>
        <v>223.59</v>
      </c>
      <c r="X309" s="145">
        <f t="shared" si="65"/>
        <v>0</v>
      </c>
      <c r="Y309" s="146">
        <f t="shared" si="66"/>
        <v>0</v>
      </c>
      <c r="Z309" s="147">
        <f t="shared" si="67"/>
        <v>0</v>
      </c>
    </row>
    <row r="310" spans="1:26" x14ac:dyDescent="0.3">
      <c r="A310" s="194" t="s">
        <v>407</v>
      </c>
      <c r="B310" s="230" t="s">
        <v>408</v>
      </c>
      <c r="C310" s="196">
        <f>'[2]FY 2018'!C482</f>
        <v>0</v>
      </c>
      <c r="D310" s="196">
        <f>'[2]FY 2018'!D482</f>
        <v>30.02</v>
      </c>
      <c r="E310" s="196">
        <f>'[2]FY 2018'!E482</f>
        <v>145.4</v>
      </c>
      <c r="F310" s="196">
        <f>'[2]FY 2018'!F482</f>
        <v>0</v>
      </c>
      <c r="G310" s="196">
        <f>'[2]FY 2018'!G482</f>
        <v>45.38</v>
      </c>
      <c r="H310" s="196">
        <f>'[2]FY 2018'!H482</f>
        <v>520.5</v>
      </c>
      <c r="I310" s="196">
        <f>'[2]FY 2018'!I482</f>
        <v>536.03</v>
      </c>
      <c r="J310" s="196">
        <f>'[2]FY 2018'!J482</f>
        <v>0</v>
      </c>
      <c r="K310" s="196">
        <f>'[2]FY 2018'!K482</f>
        <v>0</v>
      </c>
      <c r="L310" s="196">
        <f>'[2]FY 2018'!L482</f>
        <v>0</v>
      </c>
      <c r="M310" s="196">
        <f>'[2]FY 2018'!M482</f>
        <v>0</v>
      </c>
      <c r="N310" s="196">
        <f>'[2]FY 2018'!N482</f>
        <v>0</v>
      </c>
      <c r="O310" s="143">
        <f t="shared" si="68"/>
        <v>1277.33</v>
      </c>
      <c r="P310" s="144"/>
      <c r="Q310" s="1">
        <v>0.33079999999999998</v>
      </c>
      <c r="R310" s="2">
        <v>0.42270000000000002</v>
      </c>
      <c r="S310" s="3">
        <v>0.2465</v>
      </c>
      <c r="T310" s="145">
        <f t="shared" si="62"/>
        <v>422.54076399999997</v>
      </c>
      <c r="U310" s="146">
        <f t="shared" si="63"/>
        <v>539.92739099999994</v>
      </c>
      <c r="V310" s="147">
        <f t="shared" si="64"/>
        <v>314.86184499999996</v>
      </c>
      <c r="X310" s="145">
        <f t="shared" si="65"/>
        <v>0</v>
      </c>
      <c r="Y310" s="146">
        <f t="shared" si="66"/>
        <v>0</v>
      </c>
      <c r="Z310" s="147">
        <f t="shared" si="67"/>
        <v>0</v>
      </c>
    </row>
    <row r="311" spans="1:26" x14ac:dyDescent="0.3">
      <c r="A311" s="194" t="s">
        <v>409</v>
      </c>
      <c r="B311" s="230" t="s">
        <v>315</v>
      </c>
      <c r="C311" s="196">
        <f>'[2]FY 2018'!C483</f>
        <v>20.74</v>
      </c>
      <c r="D311" s="196">
        <f>'[2]FY 2018'!D483</f>
        <v>10.75</v>
      </c>
      <c r="E311" s="196">
        <f>'[2]FY 2018'!E483</f>
        <v>88.96</v>
      </c>
      <c r="F311" s="196">
        <f>'[2]FY 2018'!F483</f>
        <v>78.69</v>
      </c>
      <c r="G311" s="196">
        <f>'[2]FY 2018'!G483</f>
        <v>15.07</v>
      </c>
      <c r="H311" s="196">
        <f>'[2]FY 2018'!H483</f>
        <v>131.32</v>
      </c>
      <c r="I311" s="196">
        <f>'[2]FY 2018'!I483</f>
        <v>46.38</v>
      </c>
      <c r="J311" s="196">
        <f>'[2]FY 2018'!J483</f>
        <v>0</v>
      </c>
      <c r="K311" s="196">
        <f>'[2]FY 2018'!K483</f>
        <v>155.79</v>
      </c>
      <c r="L311" s="196">
        <f>'[2]FY 2018'!L483</f>
        <v>0</v>
      </c>
      <c r="M311" s="196">
        <f>'[2]FY 2018'!M483</f>
        <v>0</v>
      </c>
      <c r="N311" s="196">
        <f>'[2]FY 2018'!N483</f>
        <v>0</v>
      </c>
      <c r="O311" s="143">
        <f t="shared" si="68"/>
        <v>547.69999999999993</v>
      </c>
      <c r="P311" s="144"/>
      <c r="Q311" s="1">
        <v>0.30359999999999998</v>
      </c>
      <c r="R311" s="2">
        <v>0.38800000000000001</v>
      </c>
      <c r="S311" s="3">
        <v>0.30840000000000001</v>
      </c>
      <c r="T311" s="145">
        <f t="shared" si="62"/>
        <v>166.28171999999998</v>
      </c>
      <c r="U311" s="146">
        <f t="shared" si="63"/>
        <v>212.50759999999997</v>
      </c>
      <c r="V311" s="147">
        <f t="shared" si="64"/>
        <v>168.91067999999999</v>
      </c>
      <c r="X311" s="145">
        <f t="shared" si="65"/>
        <v>0</v>
      </c>
      <c r="Y311" s="146">
        <f t="shared" si="66"/>
        <v>0</v>
      </c>
      <c r="Z311" s="147">
        <f t="shared" si="67"/>
        <v>0</v>
      </c>
    </row>
    <row r="312" spans="1:26" x14ac:dyDescent="0.3">
      <c r="A312" s="194" t="s">
        <v>410</v>
      </c>
      <c r="B312" s="230" t="s">
        <v>411</v>
      </c>
      <c r="C312" s="196">
        <f>'[2]FY 2018'!C484</f>
        <v>0</v>
      </c>
      <c r="D312" s="196">
        <f>'[2]FY 2018'!D484</f>
        <v>0</v>
      </c>
      <c r="E312" s="196">
        <f>'[2]FY 2018'!E484</f>
        <v>0</v>
      </c>
      <c r="F312" s="196">
        <f>'[2]FY 2018'!F484</f>
        <v>0</v>
      </c>
      <c r="G312" s="196">
        <f>'[2]FY 2018'!G484</f>
        <v>0</v>
      </c>
      <c r="H312" s="196">
        <f>'[2]FY 2018'!H484</f>
        <v>26.28</v>
      </c>
      <c r="I312" s="196">
        <f>'[2]FY 2018'!I484</f>
        <v>0</v>
      </c>
      <c r="J312" s="196">
        <f>'[2]FY 2018'!J484</f>
        <v>0</v>
      </c>
      <c r="K312" s="196">
        <f>'[2]FY 2018'!K484</f>
        <v>0</v>
      </c>
      <c r="L312" s="196">
        <f>'[2]FY 2018'!L484</f>
        <v>0</v>
      </c>
      <c r="M312" s="196">
        <f>'[2]FY 2018'!M484</f>
        <v>0</v>
      </c>
      <c r="N312" s="196">
        <f>'[2]FY 2018'!N484</f>
        <v>0</v>
      </c>
      <c r="O312" s="143">
        <f t="shared" si="68"/>
        <v>26.28</v>
      </c>
      <c r="P312" s="144"/>
      <c r="Q312" s="1">
        <v>0.30359999999999998</v>
      </c>
      <c r="R312" s="2">
        <v>0.38800000000000001</v>
      </c>
      <c r="S312" s="3">
        <v>0.30840000000000001</v>
      </c>
      <c r="T312" s="145">
        <f>O312*Q312</f>
        <v>7.9786079999999995</v>
      </c>
      <c r="U312" s="146">
        <f>O312*R312</f>
        <v>10.19664</v>
      </c>
      <c r="V312" s="147">
        <f>O312*S312</f>
        <v>8.1047520000000013</v>
      </c>
      <c r="X312" s="145">
        <f t="shared" si="65"/>
        <v>0</v>
      </c>
      <c r="Y312" s="146">
        <f t="shared" si="66"/>
        <v>0</v>
      </c>
      <c r="Z312" s="147">
        <f t="shared" si="67"/>
        <v>0</v>
      </c>
    </row>
    <row r="313" spans="1:26" x14ac:dyDescent="0.3">
      <c r="A313" s="194" t="s">
        <v>412</v>
      </c>
      <c r="B313" s="230" t="s">
        <v>413</v>
      </c>
      <c r="C313" s="196">
        <f>'[2]FY 2018'!C485</f>
        <v>558.78</v>
      </c>
      <c r="D313" s="196">
        <f>'[2]FY 2018'!D485</f>
        <v>0</v>
      </c>
      <c r="E313" s="196">
        <f>'[2]FY 2018'!E485</f>
        <v>0</v>
      </c>
      <c r="F313" s="196">
        <f>'[2]FY 2018'!F485</f>
        <v>0</v>
      </c>
      <c r="G313" s="196">
        <f>'[2]FY 2018'!G485</f>
        <v>0</v>
      </c>
      <c r="H313" s="196">
        <f>'[2]FY 2018'!H485</f>
        <v>-558.78</v>
      </c>
      <c r="I313" s="196">
        <f>'[2]FY 2018'!I485</f>
        <v>316.91000000000003</v>
      </c>
      <c r="J313" s="196">
        <f>'[2]FY 2018'!J485</f>
        <v>0</v>
      </c>
      <c r="K313" s="196">
        <f>'[2]FY 2018'!K485</f>
        <v>0</v>
      </c>
      <c r="L313" s="196">
        <f>'[2]FY 2018'!L485</f>
        <v>0</v>
      </c>
      <c r="M313" s="196">
        <f>'[2]FY 2018'!M485</f>
        <v>0</v>
      </c>
      <c r="N313" s="196">
        <f>'[2]FY 2018'!N485</f>
        <v>0</v>
      </c>
      <c r="O313" s="143">
        <f t="shared" si="68"/>
        <v>316.91000000000003</v>
      </c>
      <c r="P313" s="144"/>
      <c r="Q313" s="1">
        <v>0.30359999999999998</v>
      </c>
      <c r="R313" s="2">
        <v>0.38800000000000001</v>
      </c>
      <c r="S313" s="3">
        <v>0.30840000000000001</v>
      </c>
      <c r="T313" s="145">
        <f>O313*Q313</f>
        <v>96.213875999999999</v>
      </c>
      <c r="U313" s="146">
        <f>O313*R313</f>
        <v>122.96108000000001</v>
      </c>
      <c r="V313" s="147">
        <f>O313*S313</f>
        <v>97.735044000000016</v>
      </c>
      <c r="X313" s="145">
        <f t="shared" si="65"/>
        <v>0</v>
      </c>
      <c r="Y313" s="146">
        <f t="shared" si="66"/>
        <v>0</v>
      </c>
      <c r="Z313" s="147">
        <f t="shared" si="67"/>
        <v>0</v>
      </c>
    </row>
    <row r="314" spans="1:26" x14ac:dyDescent="0.3">
      <c r="A314" s="194" t="s">
        <v>414</v>
      </c>
      <c r="B314" s="230" t="s">
        <v>415</v>
      </c>
      <c r="C314" s="196">
        <f>'[2]FY 2018'!C486</f>
        <v>21843.919999999998</v>
      </c>
      <c r="D314" s="196">
        <f>'[2]FY 2018'!D486</f>
        <v>24346.46</v>
      </c>
      <c r="E314" s="196">
        <f>'[2]FY 2018'!E486</f>
        <v>44731.03</v>
      </c>
      <c r="F314" s="196">
        <f>'[2]FY 2018'!F486</f>
        <v>26565.56</v>
      </c>
      <c r="G314" s="196">
        <f>'[2]FY 2018'!G486</f>
        <v>37054.949999999997</v>
      </c>
      <c r="H314" s="196">
        <f>'[2]FY 2018'!H486</f>
        <v>24447.09</v>
      </c>
      <c r="I314" s="196">
        <f>'[2]FY 2018'!I486</f>
        <v>26477.53</v>
      </c>
      <c r="J314" s="196">
        <f>'[2]FY 2018'!J486</f>
        <v>25503.93</v>
      </c>
      <c r="K314" s="196">
        <f>'[2]FY 2018'!K486</f>
        <v>24721.33</v>
      </c>
      <c r="L314" s="196">
        <f>'[2]FY 2018'!L486</f>
        <v>25765.48</v>
      </c>
      <c r="M314" s="196">
        <f>'[2]FY 2018'!M486</f>
        <v>0</v>
      </c>
      <c r="N314" s="196">
        <f>'[2]FY 2018'!N486</f>
        <v>0</v>
      </c>
      <c r="O314" s="143">
        <f t="shared" si="68"/>
        <v>281457.27999999997</v>
      </c>
      <c r="P314" s="144"/>
      <c r="Q314" s="1">
        <v>0.33079999999999998</v>
      </c>
      <c r="R314" s="2">
        <v>0.42270000000000002</v>
      </c>
      <c r="S314" s="3">
        <v>0.2465</v>
      </c>
      <c r="T314" s="145">
        <f t="shared" si="62"/>
        <v>93106.068223999988</v>
      </c>
      <c r="U314" s="146">
        <f t="shared" si="63"/>
        <v>118971.992256</v>
      </c>
      <c r="V314" s="147">
        <f t="shared" si="64"/>
        <v>69379.219519999999</v>
      </c>
      <c r="X314" s="145">
        <f t="shared" si="65"/>
        <v>0</v>
      </c>
      <c r="Y314" s="146">
        <f t="shared" si="66"/>
        <v>0</v>
      </c>
      <c r="Z314" s="147">
        <f t="shared" si="67"/>
        <v>0</v>
      </c>
    </row>
    <row r="315" spans="1:26" x14ac:dyDescent="0.3">
      <c r="A315" s="194" t="s">
        <v>416</v>
      </c>
      <c r="B315" s="230" t="s">
        <v>417</v>
      </c>
      <c r="C315" s="196">
        <f>'[2]FY 2018'!C487</f>
        <v>0</v>
      </c>
      <c r="D315" s="196">
        <f>'[2]FY 2018'!D487</f>
        <v>0</v>
      </c>
      <c r="E315" s="196">
        <f>'[2]FY 2018'!E487</f>
        <v>0</v>
      </c>
      <c r="F315" s="196">
        <f>'[2]FY 2018'!F487</f>
        <v>0</v>
      </c>
      <c r="G315" s="196">
        <f>'[2]FY 2018'!G487</f>
        <v>0</v>
      </c>
      <c r="H315" s="196">
        <f>'[2]FY 2018'!H487</f>
        <v>0</v>
      </c>
      <c r="I315" s="196">
        <f>'[2]FY 2018'!I487</f>
        <v>0</v>
      </c>
      <c r="J315" s="196">
        <f>'[2]FY 2018'!J487</f>
        <v>0</v>
      </c>
      <c r="K315" s="196">
        <f>'[2]FY 2018'!K487</f>
        <v>0</v>
      </c>
      <c r="L315" s="196">
        <f>'[2]FY 2018'!L487</f>
        <v>0</v>
      </c>
      <c r="M315" s="196">
        <f>'[2]FY 2018'!M487</f>
        <v>0</v>
      </c>
      <c r="N315" s="196">
        <f>'[2]FY 2018'!N487</f>
        <v>0</v>
      </c>
      <c r="O315" s="143">
        <f t="shared" si="68"/>
        <v>0</v>
      </c>
      <c r="P315" s="144"/>
      <c r="Q315" s="1">
        <v>0.30359999999999998</v>
      </c>
      <c r="R315" s="2">
        <v>0.38800000000000001</v>
      </c>
      <c r="S315" s="3">
        <v>0.30840000000000001</v>
      </c>
      <c r="T315" s="145">
        <f t="shared" si="62"/>
        <v>0</v>
      </c>
      <c r="U315" s="146">
        <f t="shared" si="63"/>
        <v>0</v>
      </c>
      <c r="V315" s="147">
        <f t="shared" si="64"/>
        <v>0</v>
      </c>
      <c r="X315" s="145">
        <f t="shared" si="65"/>
        <v>0</v>
      </c>
      <c r="Y315" s="146">
        <f t="shared" si="66"/>
        <v>0</v>
      </c>
      <c r="Z315" s="147">
        <f t="shared" si="67"/>
        <v>0</v>
      </c>
    </row>
    <row r="316" spans="1:26" x14ac:dyDescent="0.3">
      <c r="A316" s="194" t="s">
        <v>418</v>
      </c>
      <c r="B316" s="230" t="s">
        <v>419</v>
      </c>
      <c r="C316" s="196">
        <f>'[2]FY 2018'!C488</f>
        <v>5341.46</v>
      </c>
      <c r="D316" s="196">
        <f>'[2]FY 2018'!D488</f>
        <v>3492.5</v>
      </c>
      <c r="E316" s="196">
        <f>'[2]FY 2018'!E488</f>
        <v>3486.84</v>
      </c>
      <c r="F316" s="196">
        <f>'[2]FY 2018'!F488</f>
        <v>4423.7700000000004</v>
      </c>
      <c r="G316" s="196">
        <f>'[2]FY 2018'!G488</f>
        <v>4064.46</v>
      </c>
      <c r="H316" s="196">
        <f>'[2]FY 2018'!H488</f>
        <v>4717.82</v>
      </c>
      <c r="I316" s="196">
        <f>'[2]FY 2018'!I488</f>
        <v>3792.44</v>
      </c>
      <c r="J316" s="196">
        <f>'[2]FY 2018'!J488</f>
        <v>3196.9</v>
      </c>
      <c r="K316" s="196">
        <f>'[2]FY 2018'!K488</f>
        <v>3158.96</v>
      </c>
      <c r="L316" s="196">
        <f>'[2]FY 2018'!L488</f>
        <v>4214.28</v>
      </c>
      <c r="M316" s="196">
        <f>'[2]FY 2018'!M488</f>
        <v>0</v>
      </c>
      <c r="N316" s="196">
        <f>'[2]FY 2018'!N488</f>
        <v>0</v>
      </c>
      <c r="O316" s="143">
        <f t="shared" si="68"/>
        <v>39889.43</v>
      </c>
      <c r="P316" s="144"/>
      <c r="Q316" s="1">
        <v>0.30359999999999998</v>
      </c>
      <c r="R316" s="2">
        <v>0.38800000000000001</v>
      </c>
      <c r="S316" s="3">
        <v>0.30840000000000001</v>
      </c>
      <c r="T316" s="145">
        <f t="shared" si="62"/>
        <v>12110.430947999999</v>
      </c>
      <c r="U316" s="146">
        <f t="shared" si="63"/>
        <v>15477.098840000001</v>
      </c>
      <c r="V316" s="147">
        <f t="shared" si="64"/>
        <v>12301.900212</v>
      </c>
      <c r="X316" s="145">
        <f t="shared" si="65"/>
        <v>0</v>
      </c>
      <c r="Y316" s="146">
        <f t="shared" si="66"/>
        <v>0</v>
      </c>
      <c r="Z316" s="147">
        <f t="shared" si="67"/>
        <v>0</v>
      </c>
    </row>
    <row r="317" spans="1:26" x14ac:dyDescent="0.3">
      <c r="A317" s="194" t="s">
        <v>420</v>
      </c>
      <c r="B317" s="230" t="s">
        <v>421</v>
      </c>
      <c r="C317" s="196">
        <f>'[2]FY 2018'!C489</f>
        <v>0</v>
      </c>
      <c r="D317" s="196">
        <f>'[2]FY 2018'!D489</f>
        <v>0</v>
      </c>
      <c r="E317" s="196">
        <f>'[2]FY 2018'!E489</f>
        <v>0</v>
      </c>
      <c r="F317" s="196">
        <f>'[2]FY 2018'!F489</f>
        <v>0</v>
      </c>
      <c r="G317" s="196">
        <f>'[2]FY 2018'!G489</f>
        <v>0</v>
      </c>
      <c r="H317" s="196">
        <f>'[2]FY 2018'!H489</f>
        <v>0</v>
      </c>
      <c r="I317" s="196">
        <f>'[2]FY 2018'!I489</f>
        <v>0</v>
      </c>
      <c r="J317" s="196">
        <f>'[2]FY 2018'!J489</f>
        <v>0</v>
      </c>
      <c r="K317" s="196">
        <f>'[2]FY 2018'!K489</f>
        <v>0</v>
      </c>
      <c r="L317" s="196">
        <f>'[2]FY 2018'!L489</f>
        <v>0</v>
      </c>
      <c r="M317" s="196">
        <f>'[2]FY 2018'!M489</f>
        <v>0</v>
      </c>
      <c r="N317" s="196">
        <f>'[2]FY 2018'!N489</f>
        <v>0</v>
      </c>
      <c r="O317" s="143">
        <f t="shared" si="68"/>
        <v>0</v>
      </c>
      <c r="P317" s="144"/>
      <c r="Q317" s="1">
        <v>0.30359999999999998</v>
      </c>
      <c r="R317" s="2">
        <v>0.38800000000000001</v>
      </c>
      <c r="S317" s="3">
        <v>0.30840000000000001</v>
      </c>
      <c r="T317" s="145">
        <f t="shared" si="62"/>
        <v>0</v>
      </c>
      <c r="U317" s="146">
        <f t="shared" si="63"/>
        <v>0</v>
      </c>
      <c r="V317" s="147">
        <f t="shared" si="64"/>
        <v>0</v>
      </c>
      <c r="X317" s="145">
        <f t="shared" si="65"/>
        <v>0</v>
      </c>
      <c r="Y317" s="146">
        <f t="shared" si="66"/>
        <v>0</v>
      </c>
      <c r="Z317" s="147">
        <f t="shared" si="67"/>
        <v>0</v>
      </c>
    </row>
    <row r="318" spans="1:26" x14ac:dyDescent="0.3">
      <c r="A318" s="194" t="s">
        <v>422</v>
      </c>
      <c r="B318" s="230" t="s">
        <v>423</v>
      </c>
      <c r="C318" s="196">
        <f>'[2]FY 2018'!C490</f>
        <v>0</v>
      </c>
      <c r="D318" s="196">
        <f>'[2]FY 2018'!D490</f>
        <v>0</v>
      </c>
      <c r="E318" s="196">
        <f>'[2]FY 2018'!E490</f>
        <v>0</v>
      </c>
      <c r="F318" s="196">
        <f>'[2]FY 2018'!F490</f>
        <v>0</v>
      </c>
      <c r="G318" s="196">
        <f>'[2]FY 2018'!G490</f>
        <v>0</v>
      </c>
      <c r="H318" s="196">
        <f>'[2]FY 2018'!H490</f>
        <v>0</v>
      </c>
      <c r="I318" s="196">
        <f>'[2]FY 2018'!I490</f>
        <v>0</v>
      </c>
      <c r="J318" s="196">
        <f>'[2]FY 2018'!J490</f>
        <v>0</v>
      </c>
      <c r="K318" s="196">
        <f>'[2]FY 2018'!K490</f>
        <v>0</v>
      </c>
      <c r="L318" s="196">
        <f>'[2]FY 2018'!L490</f>
        <v>0</v>
      </c>
      <c r="M318" s="196">
        <f>'[2]FY 2018'!M490</f>
        <v>0</v>
      </c>
      <c r="N318" s="196">
        <f>'[2]FY 2018'!N490</f>
        <v>0</v>
      </c>
      <c r="O318" s="143">
        <f t="shared" si="68"/>
        <v>0</v>
      </c>
      <c r="P318" s="144"/>
      <c r="Q318" s="1">
        <v>0.27829999999999999</v>
      </c>
      <c r="R318" s="2">
        <v>0.42299999999999999</v>
      </c>
      <c r="S318" s="3">
        <v>0.29870000000000002</v>
      </c>
      <c r="T318" s="145">
        <f t="shared" si="62"/>
        <v>0</v>
      </c>
      <c r="U318" s="146">
        <f t="shared" si="63"/>
        <v>0</v>
      </c>
      <c r="V318" s="147">
        <f t="shared" si="64"/>
        <v>0</v>
      </c>
      <c r="X318" s="145">
        <f t="shared" si="65"/>
        <v>0</v>
      </c>
      <c r="Y318" s="146">
        <f t="shared" si="66"/>
        <v>0</v>
      </c>
      <c r="Z318" s="147">
        <f t="shared" si="67"/>
        <v>0</v>
      </c>
    </row>
    <row r="319" spans="1:26" x14ac:dyDescent="0.3">
      <c r="A319" s="194" t="s">
        <v>424</v>
      </c>
      <c r="B319" s="230" t="s">
        <v>425</v>
      </c>
      <c r="C319" s="196">
        <f>'[2]FY 2018'!C491</f>
        <v>10000</v>
      </c>
      <c r="D319" s="196">
        <f>'[2]FY 2018'!D491</f>
        <v>10000</v>
      </c>
      <c r="E319" s="196">
        <f>'[2]FY 2018'!E491</f>
        <v>10000</v>
      </c>
      <c r="F319" s="196">
        <f>'[2]FY 2018'!F491</f>
        <v>10000</v>
      </c>
      <c r="G319" s="196">
        <f>'[2]FY 2018'!G491</f>
        <v>10000</v>
      </c>
      <c r="H319" s="196">
        <f>'[2]FY 2018'!H491</f>
        <v>10000</v>
      </c>
      <c r="I319" s="196">
        <f>'[2]FY 2018'!I491</f>
        <v>10000</v>
      </c>
      <c r="J319" s="196">
        <f>'[2]FY 2018'!J491</f>
        <v>10000</v>
      </c>
      <c r="K319" s="196">
        <f>'[2]FY 2018'!K491</f>
        <v>10000</v>
      </c>
      <c r="L319" s="196">
        <f>'[2]FY 2018'!L491</f>
        <v>10000</v>
      </c>
      <c r="M319" s="196">
        <f>'[2]FY 2018'!M491</f>
        <v>0</v>
      </c>
      <c r="N319" s="196">
        <f>'[2]FY 2018'!N491</f>
        <v>0</v>
      </c>
      <c r="O319" s="143">
        <f t="shared" si="68"/>
        <v>100000</v>
      </c>
      <c r="P319" s="144"/>
      <c r="Q319" s="1">
        <v>0.30209999999999998</v>
      </c>
      <c r="R319" s="2">
        <v>0.45910000000000001</v>
      </c>
      <c r="S319" s="3">
        <v>0.23880000000000001</v>
      </c>
      <c r="T319" s="145">
        <f t="shared" si="62"/>
        <v>30209.999999999996</v>
      </c>
      <c r="U319" s="146">
        <f t="shared" si="63"/>
        <v>45910</v>
      </c>
      <c r="V319" s="147">
        <f t="shared" si="64"/>
        <v>23880</v>
      </c>
      <c r="X319" s="145">
        <f t="shared" si="65"/>
        <v>0</v>
      </c>
      <c r="Y319" s="146">
        <f t="shared" si="66"/>
        <v>0</v>
      </c>
      <c r="Z319" s="147">
        <f t="shared" si="67"/>
        <v>0</v>
      </c>
    </row>
    <row r="320" spans="1:26" x14ac:dyDescent="0.3">
      <c r="A320" s="194" t="s">
        <v>426</v>
      </c>
      <c r="B320" s="230" t="s">
        <v>427</v>
      </c>
      <c r="C320" s="196">
        <f>'[2]FY 2018'!C492</f>
        <v>37690.65</v>
      </c>
      <c r="D320" s="196">
        <f>'[2]FY 2018'!D492</f>
        <v>39036.49</v>
      </c>
      <c r="E320" s="196">
        <f>'[2]FY 2018'!E492</f>
        <v>23870.91</v>
      </c>
      <c r="F320" s="196">
        <f>'[2]FY 2018'!F492</f>
        <v>36319.74</v>
      </c>
      <c r="G320" s="196">
        <f>'[2]FY 2018'!G492</f>
        <v>37804.89</v>
      </c>
      <c r="H320" s="196">
        <f>'[2]FY 2018'!H492</f>
        <v>35318.230000000003</v>
      </c>
      <c r="I320" s="196">
        <f>'[2]FY 2018'!I492</f>
        <v>38201.31</v>
      </c>
      <c r="J320" s="196">
        <f>'[2]FY 2018'!J492</f>
        <v>37456.18</v>
      </c>
      <c r="K320" s="196">
        <f>'[2]FY 2018'!K492</f>
        <v>37691.94</v>
      </c>
      <c r="L320" s="196">
        <f>'[2]FY 2018'!L492</f>
        <v>40332.129999999997</v>
      </c>
      <c r="M320" s="196">
        <f>'[2]FY 2018'!M492</f>
        <v>0</v>
      </c>
      <c r="N320" s="196">
        <f>'[2]FY 2018'!N492</f>
        <v>0</v>
      </c>
      <c r="O320" s="143">
        <f t="shared" si="68"/>
        <v>363722.47000000003</v>
      </c>
      <c r="P320" s="144"/>
      <c r="Q320" s="1">
        <v>0.30209999999999998</v>
      </c>
      <c r="R320" s="2">
        <v>0.45910000000000001</v>
      </c>
      <c r="S320" s="3">
        <v>0.23880000000000001</v>
      </c>
      <c r="T320" s="145">
        <f t="shared" si="62"/>
        <v>109880.558187</v>
      </c>
      <c r="U320" s="146">
        <f t="shared" si="63"/>
        <v>166984.985977</v>
      </c>
      <c r="V320" s="147">
        <f t="shared" si="64"/>
        <v>86856.925836000009</v>
      </c>
      <c r="X320" s="145">
        <f t="shared" si="65"/>
        <v>0</v>
      </c>
      <c r="Y320" s="146">
        <f t="shared" si="66"/>
        <v>0</v>
      </c>
      <c r="Z320" s="147">
        <f t="shared" si="67"/>
        <v>0</v>
      </c>
    </row>
    <row r="321" spans="1:26" x14ac:dyDescent="0.3">
      <c r="A321" s="194" t="s">
        <v>428</v>
      </c>
      <c r="B321" s="230" t="s">
        <v>429</v>
      </c>
      <c r="C321" s="196">
        <f>'[2]FY 2018'!C493</f>
        <v>0</v>
      </c>
      <c r="D321" s="196">
        <f>'[2]FY 2018'!D493</f>
        <v>0</v>
      </c>
      <c r="E321" s="196">
        <f>'[2]FY 2018'!E493</f>
        <v>0</v>
      </c>
      <c r="F321" s="196">
        <f>'[2]FY 2018'!F493</f>
        <v>0</v>
      </c>
      <c r="G321" s="196">
        <f>'[2]FY 2018'!G493</f>
        <v>0</v>
      </c>
      <c r="H321" s="196">
        <f>'[2]FY 2018'!H493</f>
        <v>0</v>
      </c>
      <c r="I321" s="196">
        <f>'[2]FY 2018'!I493</f>
        <v>0</v>
      </c>
      <c r="J321" s="196">
        <f>'[2]FY 2018'!J493</f>
        <v>0</v>
      </c>
      <c r="K321" s="196">
        <f>'[2]FY 2018'!K493</f>
        <v>0</v>
      </c>
      <c r="L321" s="196">
        <f>'[2]FY 2018'!L493</f>
        <v>0</v>
      </c>
      <c r="M321" s="196">
        <f>'[2]FY 2018'!M493</f>
        <v>0</v>
      </c>
      <c r="N321" s="196">
        <f>'[2]FY 2018'!N493</f>
        <v>0</v>
      </c>
      <c r="O321" s="143">
        <f t="shared" si="68"/>
        <v>0</v>
      </c>
      <c r="P321" s="144"/>
      <c r="Q321" s="1">
        <v>0.27829999999999999</v>
      </c>
      <c r="R321" s="2">
        <v>0.42299999999999999</v>
      </c>
      <c r="S321" s="3">
        <v>0.29870000000000002</v>
      </c>
      <c r="T321" s="145">
        <f t="shared" si="62"/>
        <v>0</v>
      </c>
      <c r="U321" s="146">
        <f t="shared" si="63"/>
        <v>0</v>
      </c>
      <c r="V321" s="147">
        <f t="shared" si="64"/>
        <v>0</v>
      </c>
      <c r="X321" s="145">
        <f t="shared" si="65"/>
        <v>0</v>
      </c>
      <c r="Y321" s="146">
        <f t="shared" si="66"/>
        <v>0</v>
      </c>
      <c r="Z321" s="147">
        <f t="shared" si="67"/>
        <v>0</v>
      </c>
    </row>
    <row r="322" spans="1:26" x14ac:dyDescent="0.3">
      <c r="A322" s="194" t="s">
        <v>430</v>
      </c>
      <c r="B322" s="230" t="s">
        <v>431</v>
      </c>
      <c r="C322" s="196">
        <f>'[2]FY 2018'!C494</f>
        <v>0</v>
      </c>
      <c r="D322" s="196">
        <f>'[2]FY 2018'!D494</f>
        <v>0</v>
      </c>
      <c r="E322" s="196">
        <f>'[2]FY 2018'!E494</f>
        <v>0</v>
      </c>
      <c r="F322" s="196">
        <f>'[2]FY 2018'!F494</f>
        <v>0</v>
      </c>
      <c r="G322" s="196">
        <f>'[2]FY 2018'!G494</f>
        <v>0</v>
      </c>
      <c r="H322" s="196">
        <f>'[2]FY 2018'!H494</f>
        <v>0</v>
      </c>
      <c r="I322" s="196">
        <f>'[2]FY 2018'!I494</f>
        <v>0</v>
      </c>
      <c r="J322" s="196">
        <f>'[2]FY 2018'!J494</f>
        <v>0</v>
      </c>
      <c r="K322" s="196">
        <f>'[2]FY 2018'!K494</f>
        <v>0</v>
      </c>
      <c r="L322" s="196">
        <f>'[2]FY 2018'!L494</f>
        <v>0</v>
      </c>
      <c r="M322" s="196">
        <f>'[2]FY 2018'!M494</f>
        <v>0</v>
      </c>
      <c r="N322" s="196">
        <f>'[2]FY 2018'!N494</f>
        <v>0</v>
      </c>
      <c r="O322" s="143">
        <f t="shared" si="68"/>
        <v>0</v>
      </c>
      <c r="P322" s="144"/>
      <c r="Q322" s="1">
        <v>0.27829999999999999</v>
      </c>
      <c r="R322" s="2">
        <v>0.42299999999999999</v>
      </c>
      <c r="S322" s="3">
        <v>0.29870000000000002</v>
      </c>
      <c r="T322" s="145">
        <f t="shared" si="62"/>
        <v>0</v>
      </c>
      <c r="U322" s="146">
        <f t="shared" si="63"/>
        <v>0</v>
      </c>
      <c r="V322" s="147">
        <f t="shared" si="64"/>
        <v>0</v>
      </c>
      <c r="X322" s="145">
        <f t="shared" si="65"/>
        <v>0</v>
      </c>
      <c r="Y322" s="146">
        <f t="shared" si="66"/>
        <v>0</v>
      </c>
      <c r="Z322" s="147">
        <f t="shared" si="67"/>
        <v>0</v>
      </c>
    </row>
    <row r="323" spans="1:26" x14ac:dyDescent="0.3">
      <c r="A323" s="194" t="s">
        <v>432</v>
      </c>
      <c r="B323" s="230" t="s">
        <v>433</v>
      </c>
      <c r="C323" s="196">
        <f>'[2]FY 2018'!C495</f>
        <v>39835.99</v>
      </c>
      <c r="D323" s="196">
        <f>'[2]FY 2018'!D495</f>
        <v>17318.32</v>
      </c>
      <c r="E323" s="196">
        <f>'[2]FY 2018'!E495</f>
        <v>13533.65</v>
      </c>
      <c r="F323" s="196">
        <f>'[2]FY 2018'!F495</f>
        <v>18722.22</v>
      </c>
      <c r="G323" s="196">
        <f>'[2]FY 2018'!G495</f>
        <v>14593.54</v>
      </c>
      <c r="H323" s="196">
        <f>'[2]FY 2018'!H495</f>
        <v>40590.85</v>
      </c>
      <c r="I323" s="196">
        <f>'[2]FY 2018'!I495</f>
        <v>21172.99</v>
      </c>
      <c r="J323" s="196">
        <f>'[2]FY 2018'!J495</f>
        <v>13941.83</v>
      </c>
      <c r="K323" s="196">
        <f>'[2]FY 2018'!K495</f>
        <v>13430.67</v>
      </c>
      <c r="L323" s="196">
        <f>'[2]FY 2018'!L495</f>
        <v>17181.62</v>
      </c>
      <c r="M323" s="196">
        <f>'[2]FY 2018'!M495</f>
        <v>0</v>
      </c>
      <c r="N323" s="196">
        <f>'[2]FY 2018'!N495</f>
        <v>0</v>
      </c>
      <c r="O323" s="143">
        <f t="shared" si="68"/>
        <v>210321.68</v>
      </c>
      <c r="P323" s="144"/>
      <c r="Q323" s="1">
        <v>0.30209999999999998</v>
      </c>
      <c r="R323" s="2">
        <v>0.45910000000000001</v>
      </c>
      <c r="S323" s="3">
        <v>0.23880000000000001</v>
      </c>
      <c r="T323" s="145">
        <f t="shared" si="62"/>
        <v>63538.179527999993</v>
      </c>
      <c r="U323" s="146">
        <f t="shared" si="63"/>
        <v>96558.683288</v>
      </c>
      <c r="V323" s="147">
        <f t="shared" si="64"/>
        <v>50224.817184</v>
      </c>
      <c r="X323" s="145">
        <f t="shared" si="65"/>
        <v>0</v>
      </c>
      <c r="Y323" s="146">
        <f t="shared" si="66"/>
        <v>0</v>
      </c>
      <c r="Z323" s="147">
        <f t="shared" si="67"/>
        <v>0</v>
      </c>
    </row>
    <row r="324" spans="1:26" x14ac:dyDescent="0.3">
      <c r="A324" s="194" t="s">
        <v>434</v>
      </c>
      <c r="B324" s="230" t="s">
        <v>435</v>
      </c>
      <c r="C324" s="196">
        <f>'[2]FY 2018'!C496</f>
        <v>2190.6999999999998</v>
      </c>
      <c r="D324" s="196">
        <f>'[2]FY 2018'!D496</f>
        <v>2469.2199999999998</v>
      </c>
      <c r="E324" s="196">
        <f>'[2]FY 2018'!E496</f>
        <v>2396.5500000000002</v>
      </c>
      <c r="F324" s="196">
        <f>'[2]FY 2018'!F496</f>
        <v>2287.5700000000002</v>
      </c>
      <c r="G324" s="196">
        <f>'[2]FY 2018'!G496</f>
        <v>2306.7600000000002</v>
      </c>
      <c r="H324" s="196">
        <f>'[2]FY 2018'!H496</f>
        <v>2228.58</v>
      </c>
      <c r="I324" s="196">
        <f>'[2]FY 2018'!I496</f>
        <v>2445.2600000000002</v>
      </c>
      <c r="J324" s="196">
        <f>'[2]FY 2018'!J496</f>
        <v>2322.61</v>
      </c>
      <c r="K324" s="196">
        <f>'[2]FY 2018'!K496</f>
        <v>2305.5100000000002</v>
      </c>
      <c r="L324" s="196">
        <f>'[2]FY 2018'!L496</f>
        <v>2591.77</v>
      </c>
      <c r="M324" s="196">
        <f>'[2]FY 2018'!M496</f>
        <v>0</v>
      </c>
      <c r="N324" s="196">
        <f>'[2]FY 2018'!N496</f>
        <v>0</v>
      </c>
      <c r="O324" s="143">
        <f t="shared" si="68"/>
        <v>23544.530000000002</v>
      </c>
      <c r="P324" s="144"/>
      <c r="Q324" s="1">
        <v>0.30209999999999998</v>
      </c>
      <c r="R324" s="2">
        <v>0.45910000000000001</v>
      </c>
      <c r="S324" s="3">
        <v>0.23880000000000001</v>
      </c>
      <c r="T324" s="145">
        <f t="shared" si="62"/>
        <v>7112.8025130000005</v>
      </c>
      <c r="U324" s="146">
        <f t="shared" si="63"/>
        <v>10809.293723000001</v>
      </c>
      <c r="V324" s="147">
        <f t="shared" si="64"/>
        <v>5622.4337640000012</v>
      </c>
      <c r="X324" s="145">
        <f t="shared" si="65"/>
        <v>0</v>
      </c>
      <c r="Y324" s="146">
        <f t="shared" si="66"/>
        <v>0</v>
      </c>
      <c r="Z324" s="147">
        <f t="shared" si="67"/>
        <v>0</v>
      </c>
    </row>
    <row r="325" spans="1:26" x14ac:dyDescent="0.3">
      <c r="A325" s="194" t="s">
        <v>436</v>
      </c>
      <c r="B325" s="230" t="s">
        <v>437</v>
      </c>
      <c r="C325" s="196">
        <f>'[2]FY 2018'!C497</f>
        <v>627.88</v>
      </c>
      <c r="D325" s="196">
        <f>'[2]FY 2018'!D497</f>
        <v>831.74</v>
      </c>
      <c r="E325" s="196">
        <f>'[2]FY 2018'!E497</f>
        <v>805.22</v>
      </c>
      <c r="F325" s="196">
        <f>'[2]FY 2018'!F497</f>
        <v>768.41</v>
      </c>
      <c r="G325" s="196">
        <f>'[2]FY 2018'!G497</f>
        <v>772.61</v>
      </c>
      <c r="H325" s="196">
        <f>'[2]FY 2018'!H497</f>
        <v>741.41</v>
      </c>
      <c r="I325" s="196">
        <f>'[2]FY 2018'!I497</f>
        <v>842.68</v>
      </c>
      <c r="J325" s="196">
        <f>'[2]FY 2018'!J497</f>
        <v>777.92</v>
      </c>
      <c r="K325" s="196">
        <f>'[2]FY 2018'!K497</f>
        <v>774.85</v>
      </c>
      <c r="L325" s="196">
        <f>'[2]FY 2018'!L497</f>
        <v>883.09</v>
      </c>
      <c r="M325" s="196">
        <f>'[2]FY 2018'!M497</f>
        <v>0</v>
      </c>
      <c r="N325" s="196">
        <f>'[2]FY 2018'!N497</f>
        <v>0</v>
      </c>
      <c r="O325" s="143">
        <f t="shared" si="68"/>
        <v>7825.8100000000013</v>
      </c>
      <c r="P325" s="144"/>
      <c r="Q325" s="1">
        <v>0.30209999999999998</v>
      </c>
      <c r="R325" s="2">
        <v>0.45910000000000001</v>
      </c>
      <c r="S325" s="3">
        <v>0.23880000000000001</v>
      </c>
      <c r="T325" s="145">
        <f t="shared" si="62"/>
        <v>2364.1772010000004</v>
      </c>
      <c r="U325" s="146">
        <f t="shared" si="63"/>
        <v>3592.8293710000007</v>
      </c>
      <c r="V325" s="147">
        <f t="shared" si="64"/>
        <v>1868.8034280000004</v>
      </c>
      <c r="X325" s="145">
        <f t="shared" si="65"/>
        <v>0</v>
      </c>
      <c r="Y325" s="146">
        <f t="shared" si="66"/>
        <v>0</v>
      </c>
      <c r="Z325" s="147">
        <f t="shared" si="67"/>
        <v>0</v>
      </c>
    </row>
    <row r="326" spans="1:26" x14ac:dyDescent="0.3">
      <c r="A326" s="194" t="s">
        <v>438</v>
      </c>
      <c r="B326" s="230" t="s">
        <v>439</v>
      </c>
      <c r="C326" s="196">
        <f>'[2]FY 2018'!C498</f>
        <v>9831.27</v>
      </c>
      <c r="D326" s="196">
        <f>'[2]FY 2018'!D498</f>
        <v>0</v>
      </c>
      <c r="E326" s="196">
        <f>'[2]FY 2018'!E498</f>
        <v>10005.74</v>
      </c>
      <c r="F326" s="196">
        <f>'[2]FY 2018'!F498</f>
        <v>0</v>
      </c>
      <c r="G326" s="196">
        <f>'[2]FY 2018'!G498</f>
        <v>10078.65</v>
      </c>
      <c r="H326" s="196">
        <f>'[2]FY 2018'!H498</f>
        <v>19855.099999999999</v>
      </c>
      <c r="I326" s="196">
        <f>'[2]FY 2018'!I498</f>
        <v>19337.740000000002</v>
      </c>
      <c r="J326" s="196">
        <f>'[2]FY 2018'!J498</f>
        <v>9649.36</v>
      </c>
      <c r="K326" s="196">
        <f>'[2]FY 2018'!K498</f>
        <v>0</v>
      </c>
      <c r="L326" s="196">
        <f>'[2]FY 2018'!L498</f>
        <v>9586.39</v>
      </c>
      <c r="M326" s="196">
        <f>'[2]FY 2018'!M498</f>
        <v>0</v>
      </c>
      <c r="N326" s="196">
        <f>'[2]FY 2018'!N498</f>
        <v>0</v>
      </c>
      <c r="O326" s="143">
        <f t="shared" si="68"/>
        <v>88344.25</v>
      </c>
      <c r="P326" s="144"/>
      <c r="Q326" s="1">
        <v>0.30209999999999998</v>
      </c>
      <c r="R326" s="2">
        <v>0.45910000000000001</v>
      </c>
      <c r="S326" s="3">
        <v>0.23880000000000001</v>
      </c>
      <c r="T326" s="145">
        <f t="shared" si="62"/>
        <v>26688.797924999999</v>
      </c>
      <c r="U326" s="146">
        <f t="shared" si="63"/>
        <v>40558.845175000002</v>
      </c>
      <c r="V326" s="147">
        <f t="shared" si="64"/>
        <v>21096.606900000002</v>
      </c>
      <c r="X326" s="145">
        <f t="shared" si="65"/>
        <v>0</v>
      </c>
      <c r="Y326" s="146">
        <f t="shared" si="66"/>
        <v>0</v>
      </c>
      <c r="Z326" s="147">
        <f t="shared" si="67"/>
        <v>0</v>
      </c>
    </row>
    <row r="327" spans="1:26" x14ac:dyDescent="0.3">
      <c r="A327" s="194" t="s">
        <v>440</v>
      </c>
      <c r="B327" s="230" t="s">
        <v>441</v>
      </c>
      <c r="C327" s="196">
        <f>'[2]FY 2018'!C499</f>
        <v>418.91</v>
      </c>
      <c r="D327" s="196">
        <f>'[2]FY 2018'!D499</f>
        <v>357.09</v>
      </c>
      <c r="E327" s="196">
        <f>'[2]FY 2018'!E499</f>
        <v>429.33</v>
      </c>
      <c r="F327" s="196">
        <f>'[2]FY 2018'!F499</f>
        <v>480.32</v>
      </c>
      <c r="G327" s="196">
        <f>'[2]FY 2018'!G499</f>
        <v>188.79</v>
      </c>
      <c r="H327" s="196">
        <f>'[2]FY 2018'!H499</f>
        <v>449.57</v>
      </c>
      <c r="I327" s="196">
        <f>'[2]FY 2018'!I499</f>
        <v>359.21</v>
      </c>
      <c r="J327" s="196">
        <f>'[2]FY 2018'!J499</f>
        <v>15.53</v>
      </c>
      <c r="K327" s="196">
        <f>'[2]FY 2018'!K499</f>
        <v>0</v>
      </c>
      <c r="L327" s="196">
        <f>'[2]FY 2018'!L499</f>
        <v>63.19</v>
      </c>
      <c r="M327" s="196">
        <f>'[2]FY 2018'!M499</f>
        <v>0</v>
      </c>
      <c r="N327" s="196">
        <f>'[2]FY 2018'!N499</f>
        <v>0</v>
      </c>
      <c r="O327" s="143">
        <f t="shared" si="68"/>
        <v>2761.94</v>
      </c>
      <c r="P327" s="144"/>
      <c r="Q327" s="1">
        <v>0.30209999999999998</v>
      </c>
      <c r="R327" s="2">
        <v>0.45910000000000001</v>
      </c>
      <c r="S327" s="3">
        <v>0.23880000000000001</v>
      </c>
      <c r="T327" s="145">
        <f t="shared" si="62"/>
        <v>834.38207399999999</v>
      </c>
      <c r="U327" s="146">
        <f t="shared" si="63"/>
        <v>1268.006654</v>
      </c>
      <c r="V327" s="147">
        <f t="shared" si="64"/>
        <v>659.55127200000004</v>
      </c>
      <c r="X327" s="145">
        <f t="shared" si="65"/>
        <v>0</v>
      </c>
      <c r="Y327" s="146">
        <f t="shared" si="66"/>
        <v>0</v>
      </c>
      <c r="Z327" s="147">
        <f t="shared" si="67"/>
        <v>0</v>
      </c>
    </row>
    <row r="328" spans="1:26" x14ac:dyDescent="0.3">
      <c r="A328" s="194" t="s">
        <v>442</v>
      </c>
      <c r="B328" s="230" t="s">
        <v>443</v>
      </c>
      <c r="C328" s="196">
        <f>'[2]FY 2018'!C500</f>
        <v>0</v>
      </c>
      <c r="D328" s="196">
        <f>'[2]FY 2018'!D500</f>
        <v>0</v>
      </c>
      <c r="E328" s="196">
        <f>'[2]FY 2018'!E500</f>
        <v>0</v>
      </c>
      <c r="F328" s="196">
        <f>'[2]FY 2018'!F500</f>
        <v>0</v>
      </c>
      <c r="G328" s="196">
        <f>'[2]FY 2018'!G500</f>
        <v>0</v>
      </c>
      <c r="H328" s="196">
        <f>'[2]FY 2018'!H500</f>
        <v>0</v>
      </c>
      <c r="I328" s="196">
        <f>'[2]FY 2018'!I500</f>
        <v>0</v>
      </c>
      <c r="J328" s="196">
        <f>'[2]FY 2018'!J500</f>
        <v>0</v>
      </c>
      <c r="K328" s="196">
        <f>'[2]FY 2018'!K500</f>
        <v>0</v>
      </c>
      <c r="L328" s="196">
        <f>'[2]FY 2018'!L500</f>
        <v>0</v>
      </c>
      <c r="M328" s="196">
        <f>'[2]FY 2018'!M500</f>
        <v>0</v>
      </c>
      <c r="N328" s="196">
        <f>'[2]FY 2018'!N500</f>
        <v>0</v>
      </c>
      <c r="O328" s="143">
        <f t="shared" si="68"/>
        <v>0</v>
      </c>
      <c r="P328" s="144"/>
      <c r="Q328" s="1">
        <v>0.30209999999999998</v>
      </c>
      <c r="R328" s="2">
        <v>0.45910000000000001</v>
      </c>
      <c r="S328" s="3">
        <v>0.23880000000000001</v>
      </c>
      <c r="T328" s="145">
        <f t="shared" si="62"/>
        <v>0</v>
      </c>
      <c r="U328" s="146">
        <f t="shared" si="63"/>
        <v>0</v>
      </c>
      <c r="V328" s="147">
        <f t="shared" si="64"/>
        <v>0</v>
      </c>
      <c r="X328" s="145">
        <f t="shared" si="65"/>
        <v>0</v>
      </c>
      <c r="Y328" s="146">
        <f t="shared" si="66"/>
        <v>0</v>
      </c>
      <c r="Z328" s="147">
        <f t="shared" si="67"/>
        <v>0</v>
      </c>
    </row>
    <row r="329" spans="1:26" x14ac:dyDescent="0.3">
      <c r="A329" s="194" t="s">
        <v>761</v>
      </c>
      <c r="B329" s="230" t="s">
        <v>762</v>
      </c>
      <c r="C329" s="196">
        <f>'[2]FY 2018'!C501</f>
        <v>0</v>
      </c>
      <c r="D329" s="196">
        <f>'[2]FY 2018'!D501</f>
        <v>0</v>
      </c>
      <c r="E329" s="196">
        <f>'[2]FY 2018'!E501</f>
        <v>0</v>
      </c>
      <c r="F329" s="196">
        <f>'[2]FY 2018'!F501</f>
        <v>0</v>
      </c>
      <c r="G329" s="196">
        <f>'[2]FY 2018'!G501</f>
        <v>0</v>
      </c>
      <c r="H329" s="196">
        <f>'[2]FY 2018'!H501</f>
        <v>0</v>
      </c>
      <c r="I329" s="196">
        <f>'[2]FY 2018'!I501</f>
        <v>0</v>
      </c>
      <c r="J329" s="196">
        <f>'[2]FY 2018'!J501</f>
        <v>0</v>
      </c>
      <c r="K329" s="196">
        <f>'[2]FY 2018'!K501</f>
        <v>0</v>
      </c>
      <c r="L329" s="196">
        <f>'[2]FY 2018'!L501</f>
        <v>0</v>
      </c>
      <c r="M329" s="196">
        <f>'[2]FY 2018'!M501</f>
        <v>0</v>
      </c>
      <c r="N329" s="196">
        <f>'[2]FY 2018'!N501</f>
        <v>0</v>
      </c>
      <c r="O329" s="143">
        <f t="shared" si="68"/>
        <v>0</v>
      </c>
      <c r="P329" s="144"/>
      <c r="Q329" s="1">
        <v>0.30209999999999998</v>
      </c>
      <c r="R329" s="2">
        <v>0.45910000000000001</v>
      </c>
      <c r="S329" s="3">
        <v>0.23880000000000001</v>
      </c>
      <c r="T329" s="145">
        <f t="shared" ref="T329:T331" si="69">O329*Q329</f>
        <v>0</v>
      </c>
      <c r="U329" s="146">
        <f t="shared" ref="U329:U331" si="70">O329*R329</f>
        <v>0</v>
      </c>
      <c r="V329" s="147">
        <f t="shared" ref="V329:V331" si="71">O329*S329</f>
        <v>0</v>
      </c>
      <c r="X329" s="145">
        <f t="shared" ref="X329:X331" si="72">M329*Q329</f>
        <v>0</v>
      </c>
      <c r="Y329" s="146">
        <f t="shared" ref="Y329:Y331" si="73">M329*R329</f>
        <v>0</v>
      </c>
      <c r="Z329" s="147">
        <f t="shared" ref="Z329:Z331" si="74">M329*S329</f>
        <v>0</v>
      </c>
    </row>
    <row r="330" spans="1:26" x14ac:dyDescent="0.3">
      <c r="A330" s="263" t="s">
        <v>793</v>
      </c>
      <c r="B330" s="263" t="s">
        <v>794</v>
      </c>
      <c r="C330" s="196">
        <f>'[2]FY 2018'!C502</f>
        <v>0</v>
      </c>
      <c r="D330" s="196">
        <f>'[2]FY 2018'!D502</f>
        <v>0</v>
      </c>
      <c r="E330" s="196">
        <f>'[2]FY 2018'!E502</f>
        <v>0</v>
      </c>
      <c r="F330" s="196">
        <f>'[2]FY 2018'!F502</f>
        <v>0</v>
      </c>
      <c r="G330" s="196">
        <f>'[2]FY 2018'!G502</f>
        <v>0</v>
      </c>
      <c r="H330" s="196">
        <f>'[2]FY 2018'!H502</f>
        <v>0</v>
      </c>
      <c r="I330" s="196">
        <f>'[2]FY 2018'!I502</f>
        <v>0</v>
      </c>
      <c r="J330" s="196">
        <f>'[2]FY 2018'!J502</f>
        <v>0</v>
      </c>
      <c r="K330" s="196">
        <f>'[2]FY 2018'!K502</f>
        <v>0</v>
      </c>
      <c r="L330" s="196">
        <f>'[2]FY 2018'!L502</f>
        <v>0</v>
      </c>
      <c r="M330" s="196">
        <f>'[2]FY 2018'!M502</f>
        <v>0</v>
      </c>
      <c r="N330" s="196">
        <f>'[2]FY 2018'!N502</f>
        <v>0</v>
      </c>
      <c r="O330" s="143"/>
      <c r="P330" s="144"/>
      <c r="Q330" s="1">
        <v>0.30209999999999998</v>
      </c>
      <c r="R330" s="2">
        <v>0.45910000000000001</v>
      </c>
      <c r="S330" s="3">
        <v>0.23880000000000001</v>
      </c>
      <c r="T330" s="145">
        <f t="shared" si="69"/>
        <v>0</v>
      </c>
      <c r="U330" s="146">
        <f t="shared" si="70"/>
        <v>0</v>
      </c>
      <c r="V330" s="147">
        <f t="shared" si="71"/>
        <v>0</v>
      </c>
      <c r="X330" s="145">
        <f t="shared" si="72"/>
        <v>0</v>
      </c>
      <c r="Y330" s="146">
        <f t="shared" si="73"/>
        <v>0</v>
      </c>
      <c r="Z330" s="147">
        <f t="shared" si="74"/>
        <v>0</v>
      </c>
    </row>
    <row r="331" spans="1:26" x14ac:dyDescent="0.3">
      <c r="A331" s="263" t="s">
        <v>795</v>
      </c>
      <c r="B331" s="263" t="s">
        <v>796</v>
      </c>
      <c r="C331" s="196">
        <f>'[2]FY 2018'!C503</f>
        <v>3307.85</v>
      </c>
      <c r="D331" s="196">
        <f>'[2]FY 2018'!D503</f>
        <v>3648.92</v>
      </c>
      <c r="E331" s="196">
        <f>'[2]FY 2018'!E503</f>
        <v>3282.1</v>
      </c>
      <c r="F331" s="196">
        <f>'[2]FY 2018'!F503</f>
        <v>10537.81</v>
      </c>
      <c r="G331" s="196">
        <f>'[2]FY 2018'!G503</f>
        <v>542.86</v>
      </c>
      <c r="H331" s="196">
        <f>'[2]FY 2018'!H503</f>
        <v>3843.01</v>
      </c>
      <c r="I331" s="196">
        <f>'[2]FY 2018'!I503</f>
        <v>4122.42</v>
      </c>
      <c r="J331" s="196">
        <f>'[2]FY 2018'!J503</f>
        <v>3646.64</v>
      </c>
      <c r="K331" s="196">
        <f>'[2]FY 2018'!K503</f>
        <v>6721.88</v>
      </c>
      <c r="L331" s="196">
        <f>'[2]FY 2018'!L503</f>
        <v>4166.5600000000004</v>
      </c>
      <c r="M331" s="196">
        <f>'[2]FY 2018'!M503</f>
        <v>0</v>
      </c>
      <c r="N331" s="196">
        <f>'[2]FY 2018'!N503</f>
        <v>0</v>
      </c>
      <c r="O331" s="143"/>
      <c r="P331" s="144"/>
      <c r="Q331" s="1">
        <v>0.30209999999999998</v>
      </c>
      <c r="R331" s="2">
        <v>0.45910000000000001</v>
      </c>
      <c r="S331" s="3">
        <v>0.23880000000000001</v>
      </c>
      <c r="T331" s="145">
        <f t="shared" si="69"/>
        <v>0</v>
      </c>
      <c r="U331" s="146">
        <f t="shared" si="70"/>
        <v>0</v>
      </c>
      <c r="V331" s="147">
        <f t="shared" si="71"/>
        <v>0</v>
      </c>
      <c r="X331" s="145">
        <f t="shared" si="72"/>
        <v>0</v>
      </c>
      <c r="Y331" s="146">
        <f t="shared" si="73"/>
        <v>0</v>
      </c>
      <c r="Z331" s="147">
        <f t="shared" si="74"/>
        <v>0</v>
      </c>
    </row>
    <row r="332" spans="1:26" x14ac:dyDescent="0.3">
      <c r="A332" s="194" t="s">
        <v>444</v>
      </c>
      <c r="B332" s="230" t="s">
        <v>445</v>
      </c>
      <c r="C332" s="196">
        <f>'[2]FY 2018'!C504</f>
        <v>0</v>
      </c>
      <c r="D332" s="196">
        <f>'[2]FY 2018'!D504</f>
        <v>0</v>
      </c>
      <c r="E332" s="196">
        <f>'[2]FY 2018'!E504</f>
        <v>0</v>
      </c>
      <c r="F332" s="196">
        <f>'[2]FY 2018'!F504</f>
        <v>0</v>
      </c>
      <c r="G332" s="196">
        <f>'[2]FY 2018'!G504</f>
        <v>0</v>
      </c>
      <c r="H332" s="196">
        <f>'[2]FY 2018'!H504</f>
        <v>0</v>
      </c>
      <c r="I332" s="196">
        <f>'[2]FY 2018'!I504</f>
        <v>0</v>
      </c>
      <c r="J332" s="196">
        <f>'[2]FY 2018'!J504</f>
        <v>0</v>
      </c>
      <c r="K332" s="196">
        <f>'[2]FY 2018'!K504</f>
        <v>0</v>
      </c>
      <c r="L332" s="196">
        <f>'[2]FY 2018'!L504</f>
        <v>0</v>
      </c>
      <c r="M332" s="196">
        <f>'[2]FY 2018'!M504</f>
        <v>0</v>
      </c>
      <c r="N332" s="196">
        <f>'[2]FY 2018'!N504</f>
        <v>0</v>
      </c>
      <c r="O332" s="143">
        <f t="shared" si="68"/>
        <v>0</v>
      </c>
      <c r="P332" s="144"/>
      <c r="Q332" s="1">
        <v>0.30209999999999998</v>
      </c>
      <c r="R332" s="2">
        <v>0.45910000000000001</v>
      </c>
      <c r="S332" s="3">
        <v>0.23880000000000001</v>
      </c>
      <c r="T332" s="145">
        <f t="shared" si="62"/>
        <v>0</v>
      </c>
      <c r="U332" s="146">
        <f t="shared" si="63"/>
        <v>0</v>
      </c>
      <c r="V332" s="147">
        <f t="shared" si="64"/>
        <v>0</v>
      </c>
      <c r="X332" s="145">
        <f t="shared" si="65"/>
        <v>0</v>
      </c>
      <c r="Y332" s="146">
        <f t="shared" si="66"/>
        <v>0</v>
      </c>
      <c r="Z332" s="147">
        <f t="shared" si="67"/>
        <v>0</v>
      </c>
    </row>
    <row r="333" spans="1:26" x14ac:dyDescent="0.3">
      <c r="A333" s="194" t="s">
        <v>446</v>
      </c>
      <c r="B333" s="230" t="s">
        <v>447</v>
      </c>
      <c r="C333" s="196">
        <f>'[2]FY 2018'!C505</f>
        <v>87.97</v>
      </c>
      <c r="D333" s="196">
        <f>'[2]FY 2018'!D505</f>
        <v>89.85</v>
      </c>
      <c r="E333" s="196">
        <f>'[2]FY 2018'!E505</f>
        <v>89.85</v>
      </c>
      <c r="F333" s="196">
        <f>'[2]FY 2018'!F505</f>
        <v>0</v>
      </c>
      <c r="G333" s="196">
        <f>'[2]FY 2018'!G505</f>
        <v>0</v>
      </c>
      <c r="H333" s="196">
        <f>'[2]FY 2018'!H505</f>
        <v>0</v>
      </c>
      <c r="I333" s="196">
        <f>'[2]FY 2018'!I505</f>
        <v>73</v>
      </c>
      <c r="J333" s="196">
        <f>'[2]FY 2018'!J505</f>
        <v>0</v>
      </c>
      <c r="K333" s="196">
        <f>'[2]FY 2018'!K505</f>
        <v>0</v>
      </c>
      <c r="L333" s="196">
        <f>'[2]FY 2018'!L505</f>
        <v>0</v>
      </c>
      <c r="M333" s="196">
        <f>'[2]FY 2018'!M505</f>
        <v>0</v>
      </c>
      <c r="N333" s="196">
        <f>'[2]FY 2018'!N505</f>
        <v>0</v>
      </c>
      <c r="O333" s="143">
        <f t="shared" si="68"/>
        <v>340.66999999999996</v>
      </c>
      <c r="P333" s="144"/>
      <c r="Q333" s="1">
        <v>0.30209999999999998</v>
      </c>
      <c r="R333" s="2">
        <v>0.45910000000000001</v>
      </c>
      <c r="S333" s="3">
        <v>0.23880000000000001</v>
      </c>
      <c r="T333" s="145">
        <f t="shared" si="62"/>
        <v>102.91640699999998</v>
      </c>
      <c r="U333" s="146">
        <f t="shared" si="63"/>
        <v>156.40159699999998</v>
      </c>
      <c r="V333" s="147">
        <f t="shared" si="64"/>
        <v>81.351996</v>
      </c>
      <c r="X333" s="145">
        <f t="shared" si="65"/>
        <v>0</v>
      </c>
      <c r="Y333" s="146">
        <f t="shared" si="66"/>
        <v>0</v>
      </c>
      <c r="Z333" s="147">
        <f t="shared" si="67"/>
        <v>0</v>
      </c>
    </row>
    <row r="334" spans="1:26" x14ac:dyDescent="0.3">
      <c r="A334" s="194" t="s">
        <v>448</v>
      </c>
      <c r="B334" s="230" t="s">
        <v>449</v>
      </c>
      <c r="C334" s="196">
        <f>'[2]FY 2018'!C506</f>
        <v>0</v>
      </c>
      <c r="D334" s="196">
        <f>'[2]FY 2018'!D506</f>
        <v>0</v>
      </c>
      <c r="E334" s="196">
        <f>'[2]FY 2018'!E506</f>
        <v>0</v>
      </c>
      <c r="F334" s="196">
        <f>'[2]FY 2018'!F506</f>
        <v>0</v>
      </c>
      <c r="G334" s="196">
        <f>'[2]FY 2018'!G506</f>
        <v>0</v>
      </c>
      <c r="H334" s="196">
        <f>'[2]FY 2018'!H506</f>
        <v>0</v>
      </c>
      <c r="I334" s="196">
        <f>'[2]FY 2018'!I506</f>
        <v>0</v>
      </c>
      <c r="J334" s="196">
        <f>'[2]FY 2018'!J506</f>
        <v>0</v>
      </c>
      <c r="K334" s="196">
        <f>'[2]FY 2018'!K506</f>
        <v>0</v>
      </c>
      <c r="L334" s="196">
        <f>'[2]FY 2018'!L506</f>
        <v>0</v>
      </c>
      <c r="M334" s="196">
        <f>'[2]FY 2018'!M506</f>
        <v>0</v>
      </c>
      <c r="N334" s="196">
        <f>'[2]FY 2018'!N506</f>
        <v>0</v>
      </c>
      <c r="O334" s="143">
        <f t="shared" si="68"/>
        <v>0</v>
      </c>
      <c r="P334" s="144"/>
      <c r="Q334" s="1">
        <v>0.27829999999999999</v>
      </c>
      <c r="R334" s="2">
        <v>0.42299999999999999</v>
      </c>
      <c r="S334" s="3">
        <v>0.29870000000000002</v>
      </c>
      <c r="T334" s="145">
        <f t="shared" si="62"/>
        <v>0</v>
      </c>
      <c r="U334" s="146">
        <f t="shared" si="63"/>
        <v>0</v>
      </c>
      <c r="V334" s="147">
        <f t="shared" si="64"/>
        <v>0</v>
      </c>
      <c r="X334" s="145">
        <f t="shared" si="65"/>
        <v>0</v>
      </c>
      <c r="Y334" s="146">
        <f t="shared" si="66"/>
        <v>0</v>
      </c>
      <c r="Z334" s="147">
        <f t="shared" si="67"/>
        <v>0</v>
      </c>
    </row>
    <row r="335" spans="1:26" x14ac:dyDescent="0.3">
      <c r="A335" s="194" t="s">
        <v>450</v>
      </c>
      <c r="B335" s="230" t="s">
        <v>451</v>
      </c>
      <c r="C335" s="196">
        <f>'[2]FY 2018'!C507</f>
        <v>0</v>
      </c>
      <c r="D335" s="196">
        <f>'[2]FY 2018'!D507</f>
        <v>0</v>
      </c>
      <c r="E335" s="196">
        <f>'[2]FY 2018'!E507</f>
        <v>0</v>
      </c>
      <c r="F335" s="196">
        <f>'[2]FY 2018'!F507</f>
        <v>0</v>
      </c>
      <c r="G335" s="196">
        <f>'[2]FY 2018'!G507</f>
        <v>0</v>
      </c>
      <c r="H335" s="196">
        <f>'[2]FY 2018'!H507</f>
        <v>0</v>
      </c>
      <c r="I335" s="196">
        <f>'[2]FY 2018'!I507</f>
        <v>0</v>
      </c>
      <c r="J335" s="196">
        <f>'[2]FY 2018'!J507</f>
        <v>0</v>
      </c>
      <c r="K335" s="196">
        <f>'[2]FY 2018'!K507</f>
        <v>0</v>
      </c>
      <c r="L335" s="196">
        <f>'[2]FY 2018'!L507</f>
        <v>0</v>
      </c>
      <c r="M335" s="196">
        <f>'[2]FY 2018'!M507</f>
        <v>0</v>
      </c>
      <c r="N335" s="196">
        <f>'[2]FY 2018'!N507</f>
        <v>0</v>
      </c>
      <c r="O335" s="143">
        <f t="shared" si="68"/>
        <v>0</v>
      </c>
      <c r="P335" s="144"/>
      <c r="Q335" s="1">
        <v>0.27829999999999999</v>
      </c>
      <c r="R335" s="2">
        <v>0.42299999999999999</v>
      </c>
      <c r="S335" s="3">
        <v>0.29870000000000002</v>
      </c>
      <c r="T335" s="145">
        <f t="shared" si="62"/>
        <v>0</v>
      </c>
      <c r="U335" s="146">
        <f t="shared" si="63"/>
        <v>0</v>
      </c>
      <c r="V335" s="147">
        <f t="shared" si="64"/>
        <v>0</v>
      </c>
      <c r="X335" s="145">
        <f t="shared" si="65"/>
        <v>0</v>
      </c>
      <c r="Y335" s="146">
        <f t="shared" si="66"/>
        <v>0</v>
      </c>
      <c r="Z335" s="147">
        <f t="shared" si="67"/>
        <v>0</v>
      </c>
    </row>
    <row r="336" spans="1:26" x14ac:dyDescent="0.3">
      <c r="A336" s="194" t="s">
        <v>452</v>
      </c>
      <c r="B336" s="230" t="s">
        <v>453</v>
      </c>
      <c r="C336" s="196">
        <f>'[2]FY 2018'!C508</f>
        <v>0</v>
      </c>
      <c r="D336" s="196">
        <f>'[2]FY 2018'!D508</f>
        <v>0</v>
      </c>
      <c r="E336" s="196">
        <f>'[2]FY 2018'!E508</f>
        <v>0</v>
      </c>
      <c r="F336" s="196">
        <f>'[2]FY 2018'!F508</f>
        <v>0</v>
      </c>
      <c r="G336" s="196">
        <f>'[2]FY 2018'!G508</f>
        <v>0</v>
      </c>
      <c r="H336" s="196">
        <f>'[2]FY 2018'!H508</f>
        <v>0</v>
      </c>
      <c r="I336" s="196">
        <f>'[2]FY 2018'!I508</f>
        <v>0</v>
      </c>
      <c r="J336" s="196">
        <f>'[2]FY 2018'!J508</f>
        <v>0</v>
      </c>
      <c r="K336" s="196">
        <f>'[2]FY 2018'!K508</f>
        <v>0</v>
      </c>
      <c r="L336" s="196">
        <f>'[2]FY 2018'!L508</f>
        <v>0</v>
      </c>
      <c r="M336" s="196">
        <f>'[2]FY 2018'!M508</f>
        <v>0</v>
      </c>
      <c r="N336" s="196">
        <f>'[2]FY 2018'!N508</f>
        <v>0</v>
      </c>
      <c r="O336" s="143">
        <f t="shared" si="68"/>
        <v>0</v>
      </c>
      <c r="P336" s="144"/>
      <c r="Q336" s="1">
        <v>0.30209999999999998</v>
      </c>
      <c r="R336" s="2">
        <v>0.45910000000000001</v>
      </c>
      <c r="S336" s="3">
        <v>0.23880000000000001</v>
      </c>
      <c r="T336" s="145">
        <f t="shared" si="62"/>
        <v>0</v>
      </c>
      <c r="U336" s="146">
        <f t="shared" si="63"/>
        <v>0</v>
      </c>
      <c r="V336" s="147">
        <f t="shared" si="64"/>
        <v>0</v>
      </c>
      <c r="X336" s="145">
        <f t="shared" si="65"/>
        <v>0</v>
      </c>
      <c r="Y336" s="146">
        <f t="shared" si="66"/>
        <v>0</v>
      </c>
      <c r="Z336" s="147">
        <f t="shared" si="67"/>
        <v>0</v>
      </c>
    </row>
    <row r="337" spans="1:26" x14ac:dyDescent="0.3">
      <c r="A337" s="194" t="s">
        <v>797</v>
      </c>
      <c r="B337" s="230" t="s">
        <v>455</v>
      </c>
      <c r="C337" s="196">
        <f>'[2]FY 2018'!C509</f>
        <v>756.46</v>
      </c>
      <c r="D337" s="196">
        <f>'[2]FY 2018'!D509</f>
        <v>756.46</v>
      </c>
      <c r="E337" s="196">
        <f>'[2]FY 2018'!E509</f>
        <v>0</v>
      </c>
      <c r="F337" s="196">
        <f>'[2]FY 2018'!F509</f>
        <v>1506.46</v>
      </c>
      <c r="G337" s="196">
        <f>'[2]FY 2018'!G509</f>
        <v>756.46</v>
      </c>
      <c r="H337" s="196">
        <f>'[2]FY 2018'!H509</f>
        <v>760.42</v>
      </c>
      <c r="I337" s="196">
        <f>'[2]FY 2018'!I509</f>
        <v>1520.84</v>
      </c>
      <c r="J337" s="196">
        <f>'[2]FY 2018'!J509</f>
        <v>0</v>
      </c>
      <c r="K337" s="196">
        <f>'[2]FY 2018'!K509</f>
        <v>736.26</v>
      </c>
      <c r="L337" s="196">
        <f>'[2]FY 2018'!L509</f>
        <v>736.26</v>
      </c>
      <c r="M337" s="196">
        <f>'[2]FY 2018'!M509</f>
        <v>0</v>
      </c>
      <c r="N337" s="196">
        <f>'[2]FY 2018'!N509</f>
        <v>0</v>
      </c>
      <c r="O337" s="143">
        <f t="shared" si="68"/>
        <v>7529.6200000000008</v>
      </c>
      <c r="P337" s="144"/>
      <c r="Q337" s="1">
        <v>0.30209999999999998</v>
      </c>
      <c r="R337" s="2">
        <v>0.45910000000000001</v>
      </c>
      <c r="S337" s="3">
        <v>0.23880000000000001</v>
      </c>
      <c r="T337" s="145">
        <f t="shared" ref="T337:T373" si="75">O337*Q337</f>
        <v>2274.698202</v>
      </c>
      <c r="U337" s="146">
        <f t="shared" ref="U337:U373" si="76">O337*R337</f>
        <v>3456.8485420000006</v>
      </c>
      <c r="V337" s="147">
        <f t="shared" ref="V337:V373" si="77">O337*S337</f>
        <v>1798.0732560000004</v>
      </c>
      <c r="X337" s="145">
        <f t="shared" si="65"/>
        <v>0</v>
      </c>
      <c r="Y337" s="146">
        <f t="shared" si="66"/>
        <v>0</v>
      </c>
      <c r="Z337" s="147">
        <f t="shared" si="67"/>
        <v>0</v>
      </c>
    </row>
    <row r="338" spans="1:26" x14ac:dyDescent="0.3">
      <c r="A338" s="194" t="s">
        <v>454</v>
      </c>
      <c r="B338" s="230" t="s">
        <v>456</v>
      </c>
      <c r="C338" s="196">
        <f>'[2]FY 2018'!C510</f>
        <v>7205.54</v>
      </c>
      <c r="D338" s="196">
        <f>'[2]FY 2018'!D510</f>
        <v>7205.54</v>
      </c>
      <c r="E338" s="196">
        <f>'[2]FY 2018'!E510</f>
        <v>7205.54</v>
      </c>
      <c r="F338" s="196">
        <f>'[2]FY 2018'!F510</f>
        <v>7205.54</v>
      </c>
      <c r="G338" s="196">
        <f>'[2]FY 2018'!G510</f>
        <v>7205.54</v>
      </c>
      <c r="H338" s="196">
        <f>'[2]FY 2018'!H510</f>
        <v>7205.54</v>
      </c>
      <c r="I338" s="196">
        <f>'[2]FY 2018'!I510</f>
        <v>7205.54</v>
      </c>
      <c r="J338" s="196">
        <f>'[2]FY 2018'!J510</f>
        <v>7205.54</v>
      </c>
      <c r="K338" s="196">
        <f>'[2]FY 2018'!K510</f>
        <v>7205.54</v>
      </c>
      <c r="L338" s="196">
        <f>'[2]FY 2018'!L510</f>
        <v>7205.54</v>
      </c>
      <c r="M338" s="196">
        <f>'[2]FY 2018'!M510</f>
        <v>0</v>
      </c>
      <c r="N338" s="196">
        <f>'[2]FY 2018'!N510</f>
        <v>0</v>
      </c>
      <c r="O338" s="143">
        <f t="shared" si="68"/>
        <v>72055.399999999994</v>
      </c>
      <c r="P338" s="144"/>
      <c r="Q338" s="1">
        <v>0.30209999999999998</v>
      </c>
      <c r="R338" s="2">
        <v>0.45910000000000001</v>
      </c>
      <c r="S338" s="3">
        <v>0.23880000000000001</v>
      </c>
      <c r="T338" s="145">
        <f t="shared" si="75"/>
        <v>21767.936339999997</v>
      </c>
      <c r="U338" s="146">
        <f t="shared" si="76"/>
        <v>33080.634139999995</v>
      </c>
      <c r="V338" s="147">
        <f t="shared" si="77"/>
        <v>17206.829519999999</v>
      </c>
      <c r="X338" s="145">
        <f t="shared" ref="X338:X373" si="78">M338*Q338</f>
        <v>0</v>
      </c>
      <c r="Y338" s="146">
        <f t="shared" ref="Y338:Y373" si="79">M338*R338</f>
        <v>0</v>
      </c>
      <c r="Z338" s="147">
        <f t="shared" ref="Z338:Z373" si="80">M338*S338</f>
        <v>0</v>
      </c>
    </row>
    <row r="339" spans="1:26" x14ac:dyDescent="0.3">
      <c r="A339" s="194" t="s">
        <v>763</v>
      </c>
      <c r="B339" s="230" t="s">
        <v>382</v>
      </c>
      <c r="C339" s="196">
        <f>'[2]FY 2018'!C511</f>
        <v>0</v>
      </c>
      <c r="D339" s="196">
        <f>'[2]FY 2018'!D511</f>
        <v>0</v>
      </c>
      <c r="E339" s="196">
        <f>'[2]FY 2018'!E511</f>
        <v>0</v>
      </c>
      <c r="F339" s="196">
        <f>'[2]FY 2018'!F511</f>
        <v>0</v>
      </c>
      <c r="G339" s="196">
        <f>'[2]FY 2018'!G511</f>
        <v>0</v>
      </c>
      <c r="H339" s="196">
        <f>'[2]FY 2018'!H511</f>
        <v>0</v>
      </c>
      <c r="I339" s="196">
        <f>'[2]FY 2018'!I511</f>
        <v>0</v>
      </c>
      <c r="J339" s="196">
        <f>'[2]FY 2018'!J511</f>
        <v>0</v>
      </c>
      <c r="K339" s="196">
        <f>'[2]FY 2018'!K511</f>
        <v>0</v>
      </c>
      <c r="L339" s="196">
        <f>'[2]FY 2018'!L511</f>
        <v>0</v>
      </c>
      <c r="M339" s="196">
        <f>'[2]FY 2018'!M511</f>
        <v>0</v>
      </c>
      <c r="N339" s="196">
        <f>'[2]FY 2018'!N511</f>
        <v>0</v>
      </c>
      <c r="O339" s="143">
        <f t="shared" ref="O339:O373" si="81">SUM(C339:N339)</f>
        <v>0</v>
      </c>
      <c r="P339" s="144"/>
      <c r="Q339" s="1">
        <v>0.30209999999999998</v>
      </c>
      <c r="R339" s="2">
        <v>0.45910000000000001</v>
      </c>
      <c r="S339" s="3">
        <v>0.23880000000000001</v>
      </c>
      <c r="T339" s="145">
        <f t="shared" si="75"/>
        <v>0</v>
      </c>
      <c r="U339" s="146">
        <f t="shared" si="76"/>
        <v>0</v>
      </c>
      <c r="V339" s="147">
        <f t="shared" si="77"/>
        <v>0</v>
      </c>
      <c r="X339" s="145"/>
      <c r="Y339" s="146"/>
      <c r="Z339" s="147"/>
    </row>
    <row r="340" spans="1:26" x14ac:dyDescent="0.3">
      <c r="A340" s="194" t="s">
        <v>457</v>
      </c>
      <c r="B340" s="230" t="s">
        <v>458</v>
      </c>
      <c r="C340" s="196">
        <f>'[2]FY 2018'!C512</f>
        <v>301.55</v>
      </c>
      <c r="D340" s="196">
        <f>'[2]FY 2018'!D512</f>
        <v>1160.32</v>
      </c>
      <c r="E340" s="196">
        <f>'[2]FY 2018'!E512</f>
        <v>0</v>
      </c>
      <c r="F340" s="196">
        <f>'[2]FY 2018'!F512</f>
        <v>249.7</v>
      </c>
      <c r="G340" s="196">
        <f>'[2]FY 2018'!G512</f>
        <v>1835.59</v>
      </c>
      <c r="H340" s="196">
        <f>'[2]FY 2018'!H512</f>
        <v>0</v>
      </c>
      <c r="I340" s="196">
        <f>'[2]FY 2018'!I512</f>
        <v>0</v>
      </c>
      <c r="J340" s="196">
        <f>'[2]FY 2018'!J512</f>
        <v>375.53</v>
      </c>
      <c r="K340" s="196">
        <f>'[2]FY 2018'!K512</f>
        <v>0</v>
      </c>
      <c r="L340" s="196">
        <f>'[2]FY 2018'!L512</f>
        <v>0</v>
      </c>
      <c r="M340" s="196">
        <f>'[2]FY 2018'!M512</f>
        <v>0</v>
      </c>
      <c r="N340" s="196">
        <f>'[2]FY 2018'!N512</f>
        <v>0</v>
      </c>
      <c r="O340" s="143">
        <f t="shared" si="81"/>
        <v>3922.6899999999996</v>
      </c>
      <c r="P340" s="144"/>
      <c r="Q340" s="1">
        <v>0.30359999999999998</v>
      </c>
      <c r="R340" s="2">
        <v>0.38800000000000001</v>
      </c>
      <c r="S340" s="3">
        <v>0.30840000000000001</v>
      </c>
      <c r="T340" s="145">
        <f t="shared" si="75"/>
        <v>1190.9286839999997</v>
      </c>
      <c r="U340" s="146">
        <f t="shared" si="76"/>
        <v>1522.0037199999999</v>
      </c>
      <c r="V340" s="147">
        <f t="shared" si="77"/>
        <v>1209.7575959999999</v>
      </c>
      <c r="X340" s="145">
        <f t="shared" si="78"/>
        <v>0</v>
      </c>
      <c r="Y340" s="146">
        <f t="shared" si="79"/>
        <v>0</v>
      </c>
      <c r="Z340" s="147">
        <f t="shared" si="80"/>
        <v>0</v>
      </c>
    </row>
    <row r="341" spans="1:26" x14ac:dyDescent="0.3">
      <c r="A341" s="194" t="s">
        <v>459</v>
      </c>
      <c r="B341" s="230" t="s">
        <v>460</v>
      </c>
      <c r="C341" s="196">
        <f>'[2]FY 2018'!C513</f>
        <v>0</v>
      </c>
      <c r="D341" s="196">
        <f>'[2]FY 2018'!D513</f>
        <v>1050</v>
      </c>
      <c r="E341" s="196">
        <f>'[2]FY 2018'!E513</f>
        <v>0</v>
      </c>
      <c r="F341" s="196">
        <f>'[2]FY 2018'!F513</f>
        <v>113.15</v>
      </c>
      <c r="G341" s="196">
        <f>'[2]FY 2018'!G513</f>
        <v>2050</v>
      </c>
      <c r="H341" s="196">
        <f>'[2]FY 2018'!H513</f>
        <v>1798.2</v>
      </c>
      <c r="I341" s="196">
        <f>'[2]FY 2018'!I513</f>
        <v>0</v>
      </c>
      <c r="J341" s="196">
        <f>'[2]FY 2018'!J513</f>
        <v>0</v>
      </c>
      <c r="K341" s="196">
        <f>'[2]FY 2018'!K513</f>
        <v>0</v>
      </c>
      <c r="L341" s="196">
        <f>'[2]FY 2018'!L513</f>
        <v>359.88</v>
      </c>
      <c r="M341" s="196">
        <f>'[2]FY 2018'!M513</f>
        <v>0</v>
      </c>
      <c r="N341" s="196">
        <f>'[2]FY 2018'!N513</f>
        <v>0</v>
      </c>
      <c r="O341" s="143">
        <f t="shared" si="81"/>
        <v>5371.2300000000005</v>
      </c>
      <c r="P341" s="144"/>
      <c r="Q341" s="1">
        <v>0.30359999999999998</v>
      </c>
      <c r="R341" s="2">
        <v>0.38800000000000001</v>
      </c>
      <c r="S341" s="3">
        <v>0.30840000000000001</v>
      </c>
      <c r="T341" s="145">
        <f t="shared" si="75"/>
        <v>1630.705428</v>
      </c>
      <c r="U341" s="146">
        <f t="shared" si="76"/>
        <v>2084.0372400000001</v>
      </c>
      <c r="V341" s="147">
        <f t="shared" si="77"/>
        <v>1656.4873320000002</v>
      </c>
      <c r="X341" s="145">
        <f t="shared" si="78"/>
        <v>0</v>
      </c>
      <c r="Y341" s="146">
        <f t="shared" si="79"/>
        <v>0</v>
      </c>
      <c r="Z341" s="147">
        <f t="shared" si="80"/>
        <v>0</v>
      </c>
    </row>
    <row r="342" spans="1:26" x14ac:dyDescent="0.3">
      <c r="A342" s="194" t="s">
        <v>461</v>
      </c>
      <c r="B342" s="230" t="s">
        <v>462</v>
      </c>
      <c r="C342" s="196">
        <f>'[2]FY 2018'!C514</f>
        <v>170.75</v>
      </c>
      <c r="D342" s="196">
        <f>'[2]FY 2018'!D514</f>
        <v>287.02999999999997</v>
      </c>
      <c r="E342" s="196">
        <f>'[2]FY 2018'!E514</f>
        <v>0</v>
      </c>
      <c r="F342" s="196">
        <f>'[2]FY 2018'!F514</f>
        <v>0</v>
      </c>
      <c r="G342" s="196">
        <f>'[2]FY 2018'!G514</f>
        <v>905.73</v>
      </c>
      <c r="H342" s="196">
        <f>'[2]FY 2018'!H514</f>
        <v>17.420000000000002</v>
      </c>
      <c r="I342" s="196">
        <f>'[2]FY 2018'!I514</f>
        <v>155.63</v>
      </c>
      <c r="J342" s="196">
        <f>'[2]FY 2018'!J514</f>
        <v>135.13</v>
      </c>
      <c r="K342" s="196">
        <f>'[2]FY 2018'!K514</f>
        <v>0</v>
      </c>
      <c r="L342" s="196">
        <f>'[2]FY 2018'!L514</f>
        <v>30.66</v>
      </c>
      <c r="M342" s="196">
        <f>'[2]FY 2018'!M514</f>
        <v>0</v>
      </c>
      <c r="N342" s="196">
        <f>'[2]FY 2018'!N514</f>
        <v>0</v>
      </c>
      <c r="O342" s="143">
        <f t="shared" si="81"/>
        <v>1702.3500000000001</v>
      </c>
      <c r="P342" s="144"/>
      <c r="Q342" s="1">
        <v>0.27829999999999999</v>
      </c>
      <c r="R342" s="2">
        <v>0.42299999999999999</v>
      </c>
      <c r="S342" s="3">
        <v>0.29870000000000002</v>
      </c>
      <c r="T342" s="145">
        <f t="shared" si="75"/>
        <v>473.764005</v>
      </c>
      <c r="U342" s="146">
        <f t="shared" si="76"/>
        <v>720.09405000000004</v>
      </c>
      <c r="V342" s="147">
        <f t="shared" si="77"/>
        <v>508.4919450000001</v>
      </c>
      <c r="X342" s="145">
        <f t="shared" si="78"/>
        <v>0</v>
      </c>
      <c r="Y342" s="146">
        <f t="shared" si="79"/>
        <v>0</v>
      </c>
      <c r="Z342" s="147">
        <f t="shared" si="80"/>
        <v>0</v>
      </c>
    </row>
    <row r="343" spans="1:26" x14ac:dyDescent="0.3">
      <c r="A343" s="194" t="s">
        <v>463</v>
      </c>
      <c r="B343" s="230" t="s">
        <v>464</v>
      </c>
      <c r="C343" s="196">
        <f>'[2]FY 2018'!C515</f>
        <v>0</v>
      </c>
      <c r="D343" s="196">
        <f>'[2]FY 2018'!D515</f>
        <v>0</v>
      </c>
      <c r="E343" s="196">
        <f>'[2]FY 2018'!E515</f>
        <v>0</v>
      </c>
      <c r="F343" s="196">
        <f>'[2]FY 2018'!F515</f>
        <v>0</v>
      </c>
      <c r="G343" s="196">
        <f>'[2]FY 2018'!G515</f>
        <v>0</v>
      </c>
      <c r="H343" s="196">
        <f>'[2]FY 2018'!H515</f>
        <v>0</v>
      </c>
      <c r="I343" s="196">
        <f>'[2]FY 2018'!I515</f>
        <v>0</v>
      </c>
      <c r="J343" s="196">
        <f>'[2]FY 2018'!J515</f>
        <v>0</v>
      </c>
      <c r="K343" s="196">
        <f>'[2]FY 2018'!K515</f>
        <v>0</v>
      </c>
      <c r="L343" s="196">
        <f>'[2]FY 2018'!L515</f>
        <v>0</v>
      </c>
      <c r="M343" s="196">
        <f>'[2]FY 2018'!M515</f>
        <v>0</v>
      </c>
      <c r="N343" s="196">
        <f>'[2]FY 2018'!N515</f>
        <v>0</v>
      </c>
      <c r="O343" s="143">
        <f t="shared" si="81"/>
        <v>0</v>
      </c>
      <c r="P343" s="144"/>
      <c r="Q343" s="1">
        <v>0.27829999999999999</v>
      </c>
      <c r="R343" s="2">
        <v>0.42299999999999999</v>
      </c>
      <c r="S343" s="3">
        <v>0.29870000000000002</v>
      </c>
      <c r="T343" s="145">
        <f t="shared" si="75"/>
        <v>0</v>
      </c>
      <c r="U343" s="146">
        <f t="shared" si="76"/>
        <v>0</v>
      </c>
      <c r="V343" s="147">
        <f t="shared" si="77"/>
        <v>0</v>
      </c>
      <c r="X343" s="145">
        <f t="shared" si="78"/>
        <v>0</v>
      </c>
      <c r="Y343" s="146">
        <f t="shared" si="79"/>
        <v>0</v>
      </c>
      <c r="Z343" s="147">
        <f t="shared" si="80"/>
        <v>0</v>
      </c>
    </row>
    <row r="344" spans="1:26" x14ac:dyDescent="0.3">
      <c r="A344" s="194" t="s">
        <v>465</v>
      </c>
      <c r="B344" s="230" t="s">
        <v>466</v>
      </c>
      <c r="C344" s="196">
        <f>'[2]FY 2018'!C516</f>
        <v>0</v>
      </c>
      <c r="D344" s="196">
        <f>'[2]FY 2018'!D516</f>
        <v>0</v>
      </c>
      <c r="E344" s="196">
        <f>'[2]FY 2018'!E516</f>
        <v>0</v>
      </c>
      <c r="F344" s="196">
        <f>'[2]FY 2018'!F516</f>
        <v>0</v>
      </c>
      <c r="G344" s="196">
        <f>'[2]FY 2018'!G516</f>
        <v>0</v>
      </c>
      <c r="H344" s="196">
        <f>'[2]FY 2018'!H516</f>
        <v>0</v>
      </c>
      <c r="I344" s="196">
        <f>'[2]FY 2018'!I516</f>
        <v>0</v>
      </c>
      <c r="J344" s="196">
        <f>'[2]FY 2018'!J516</f>
        <v>0</v>
      </c>
      <c r="K344" s="196">
        <f>'[2]FY 2018'!K516</f>
        <v>0</v>
      </c>
      <c r="L344" s="196">
        <f>'[2]FY 2018'!L516</f>
        <v>0</v>
      </c>
      <c r="M344" s="196">
        <f>'[2]FY 2018'!M516</f>
        <v>0</v>
      </c>
      <c r="N344" s="196">
        <f>'[2]FY 2018'!N516</f>
        <v>0</v>
      </c>
      <c r="O344" s="143">
        <f t="shared" si="81"/>
        <v>0</v>
      </c>
      <c r="P344" s="144"/>
      <c r="Q344" s="1">
        <v>0.27829999999999999</v>
      </c>
      <c r="R344" s="2">
        <v>0.42299999999999999</v>
      </c>
      <c r="S344" s="3">
        <v>0.29870000000000002</v>
      </c>
      <c r="T344" s="145">
        <f t="shared" si="75"/>
        <v>0</v>
      </c>
      <c r="U344" s="146">
        <f t="shared" si="76"/>
        <v>0</v>
      </c>
      <c r="V344" s="147">
        <f t="shared" si="77"/>
        <v>0</v>
      </c>
      <c r="X344" s="145">
        <f t="shared" si="78"/>
        <v>0</v>
      </c>
      <c r="Y344" s="146">
        <f t="shared" si="79"/>
        <v>0</v>
      </c>
      <c r="Z344" s="147">
        <f t="shared" si="80"/>
        <v>0</v>
      </c>
    </row>
    <row r="345" spans="1:26" x14ac:dyDescent="0.3">
      <c r="A345" s="194" t="s">
        <v>467</v>
      </c>
      <c r="B345" s="230" t="s">
        <v>468</v>
      </c>
      <c r="C345" s="196">
        <f>'[2]FY 2018'!C517</f>
        <v>0</v>
      </c>
      <c r="D345" s="196">
        <f>'[2]FY 2018'!D517</f>
        <v>0</v>
      </c>
      <c r="E345" s="196">
        <f>'[2]FY 2018'!E517</f>
        <v>0</v>
      </c>
      <c r="F345" s="196">
        <f>'[2]FY 2018'!F517</f>
        <v>0</v>
      </c>
      <c r="G345" s="196">
        <f>'[2]FY 2018'!G517</f>
        <v>0</v>
      </c>
      <c r="H345" s="196">
        <f>'[2]FY 2018'!H517</f>
        <v>0</v>
      </c>
      <c r="I345" s="196">
        <f>'[2]FY 2018'!I517</f>
        <v>0</v>
      </c>
      <c r="J345" s="196">
        <f>'[2]FY 2018'!J517</f>
        <v>0</v>
      </c>
      <c r="K345" s="196">
        <f>'[2]FY 2018'!K517</f>
        <v>0</v>
      </c>
      <c r="L345" s="196">
        <f>'[2]FY 2018'!L517</f>
        <v>0</v>
      </c>
      <c r="M345" s="196">
        <f>'[2]FY 2018'!M517</f>
        <v>0</v>
      </c>
      <c r="N345" s="196">
        <f>'[2]FY 2018'!N517</f>
        <v>0</v>
      </c>
      <c r="O345" s="143">
        <f t="shared" si="81"/>
        <v>0</v>
      </c>
      <c r="P345" s="144"/>
      <c r="Q345" s="1">
        <v>0.27829999999999999</v>
      </c>
      <c r="R345" s="2">
        <v>0.42299999999999999</v>
      </c>
      <c r="S345" s="3">
        <v>0.29870000000000002</v>
      </c>
      <c r="T345" s="145">
        <f t="shared" si="75"/>
        <v>0</v>
      </c>
      <c r="U345" s="146">
        <f t="shared" si="76"/>
        <v>0</v>
      </c>
      <c r="V345" s="147">
        <f t="shared" si="77"/>
        <v>0</v>
      </c>
      <c r="X345" s="145">
        <f t="shared" si="78"/>
        <v>0</v>
      </c>
      <c r="Y345" s="146">
        <f t="shared" si="79"/>
        <v>0</v>
      </c>
      <c r="Z345" s="147">
        <f t="shared" si="80"/>
        <v>0</v>
      </c>
    </row>
    <row r="346" spans="1:26" x14ac:dyDescent="0.3">
      <c r="A346" s="194" t="s">
        <v>469</v>
      </c>
      <c r="B346" s="230" t="s">
        <v>470</v>
      </c>
      <c r="C346" s="196">
        <f>'[2]FY 2018'!C518</f>
        <v>0</v>
      </c>
      <c r="D346" s="196">
        <f>'[2]FY 2018'!D518</f>
        <v>0</v>
      </c>
      <c r="E346" s="196">
        <f>'[2]FY 2018'!E518</f>
        <v>0</v>
      </c>
      <c r="F346" s="196">
        <f>'[2]FY 2018'!F518</f>
        <v>0</v>
      </c>
      <c r="G346" s="196">
        <f>'[2]FY 2018'!G518</f>
        <v>0</v>
      </c>
      <c r="H346" s="196">
        <f>'[2]FY 2018'!H518</f>
        <v>0</v>
      </c>
      <c r="I346" s="196">
        <f>'[2]FY 2018'!I518</f>
        <v>0</v>
      </c>
      <c r="J346" s="196">
        <f>'[2]FY 2018'!J518</f>
        <v>0</v>
      </c>
      <c r="K346" s="196">
        <f>'[2]FY 2018'!K518</f>
        <v>0</v>
      </c>
      <c r="L346" s="196">
        <f>'[2]FY 2018'!L518</f>
        <v>0</v>
      </c>
      <c r="M346" s="196">
        <f>'[2]FY 2018'!M518</f>
        <v>0</v>
      </c>
      <c r="N346" s="196">
        <f>'[2]FY 2018'!N518</f>
        <v>0</v>
      </c>
      <c r="O346" s="143">
        <f t="shared" si="81"/>
        <v>0</v>
      </c>
      <c r="P346" s="144"/>
      <c r="Q346" s="1">
        <v>0.27829999999999999</v>
      </c>
      <c r="R346" s="2">
        <v>0.42299999999999999</v>
      </c>
      <c r="S346" s="3">
        <v>0.29870000000000002</v>
      </c>
      <c r="T346" s="145">
        <f t="shared" si="75"/>
        <v>0</v>
      </c>
      <c r="U346" s="146">
        <f t="shared" si="76"/>
        <v>0</v>
      </c>
      <c r="V346" s="147">
        <f t="shared" si="77"/>
        <v>0</v>
      </c>
      <c r="X346" s="145">
        <f t="shared" si="78"/>
        <v>0</v>
      </c>
      <c r="Y346" s="146">
        <f t="shared" si="79"/>
        <v>0</v>
      </c>
      <c r="Z346" s="147">
        <f t="shared" si="80"/>
        <v>0</v>
      </c>
    </row>
    <row r="347" spans="1:26" x14ac:dyDescent="0.3">
      <c r="A347" s="194" t="s">
        <v>471</v>
      </c>
      <c r="B347" s="230" t="s">
        <v>472</v>
      </c>
      <c r="C347" s="196">
        <f>'[2]FY 2018'!C519</f>
        <v>11151.11</v>
      </c>
      <c r="D347" s="196">
        <f>'[2]FY 2018'!D519</f>
        <v>11378.8</v>
      </c>
      <c r="E347" s="196">
        <f>'[2]FY 2018'!E519</f>
        <v>11415.27</v>
      </c>
      <c r="F347" s="196">
        <f>'[2]FY 2018'!F519</f>
        <v>11480.84</v>
      </c>
      <c r="G347" s="196">
        <f>'[2]FY 2018'!G519</f>
        <v>11518.34</v>
      </c>
      <c r="H347" s="196">
        <f>'[2]FY 2018'!H519</f>
        <v>11613.38</v>
      </c>
      <c r="I347" s="196">
        <f>'[2]FY 2018'!I519</f>
        <v>11482.38</v>
      </c>
      <c r="J347" s="196">
        <f>'[2]FY 2018'!J519</f>
        <v>19842.77</v>
      </c>
      <c r="K347" s="196">
        <f>'[2]FY 2018'!K519</f>
        <v>11860.35</v>
      </c>
      <c r="L347" s="196">
        <f>'[2]FY 2018'!L519</f>
        <v>12569.7</v>
      </c>
      <c r="M347" s="196">
        <f>'[2]FY 2018'!M519</f>
        <v>0</v>
      </c>
      <c r="N347" s="196">
        <f>'[2]FY 2018'!N519</f>
        <v>0</v>
      </c>
      <c r="O347" s="143">
        <f t="shared" si="81"/>
        <v>124312.94000000002</v>
      </c>
      <c r="P347" s="144"/>
      <c r="Q347" s="1">
        <v>0.30359999999999998</v>
      </c>
      <c r="R347" s="2">
        <v>0.38800000000000001</v>
      </c>
      <c r="S347" s="3">
        <v>0.30840000000000001</v>
      </c>
      <c r="T347" s="145">
        <f t="shared" si="75"/>
        <v>37741.408584000004</v>
      </c>
      <c r="U347" s="146">
        <f t="shared" si="76"/>
        <v>48233.420720000009</v>
      </c>
      <c r="V347" s="147">
        <f t="shared" si="77"/>
        <v>38338.110696000003</v>
      </c>
      <c r="X347" s="145">
        <f t="shared" si="78"/>
        <v>0</v>
      </c>
      <c r="Y347" s="146">
        <f t="shared" si="79"/>
        <v>0</v>
      </c>
      <c r="Z347" s="147">
        <f t="shared" si="80"/>
        <v>0</v>
      </c>
    </row>
    <row r="348" spans="1:26" x14ac:dyDescent="0.3">
      <c r="A348" s="234" t="s">
        <v>471</v>
      </c>
      <c r="B348" s="235" t="s">
        <v>473</v>
      </c>
      <c r="C348" s="236">
        <v>0</v>
      </c>
      <c r="D348" s="236">
        <v>0</v>
      </c>
      <c r="E348" s="236">
        <v>0</v>
      </c>
      <c r="F348" s="236">
        <v>0</v>
      </c>
      <c r="G348" s="236">
        <v>0</v>
      </c>
      <c r="H348" s="236">
        <v>0</v>
      </c>
      <c r="I348" s="236">
        <v>0</v>
      </c>
      <c r="J348" s="236">
        <v>0</v>
      </c>
      <c r="K348" s="236">
        <v>0</v>
      </c>
      <c r="L348" s="236">
        <v>0</v>
      </c>
      <c r="M348" s="236">
        <v>0</v>
      </c>
      <c r="N348" s="236">
        <v>0</v>
      </c>
      <c r="O348" s="236">
        <f t="shared" si="81"/>
        <v>0</v>
      </c>
      <c r="P348" s="237"/>
      <c r="Q348" s="41">
        <v>0.30359999999999998</v>
      </c>
      <c r="R348" s="42">
        <v>0.38800000000000001</v>
      </c>
      <c r="S348" s="43">
        <v>0.30840000000000001</v>
      </c>
      <c r="T348" s="238">
        <f t="shared" si="75"/>
        <v>0</v>
      </c>
      <c r="U348" s="239">
        <f t="shared" si="76"/>
        <v>0</v>
      </c>
      <c r="V348" s="240">
        <f t="shared" si="77"/>
        <v>0</v>
      </c>
      <c r="W348" s="241"/>
      <c r="X348" s="145">
        <f t="shared" si="78"/>
        <v>0</v>
      </c>
      <c r="Y348" s="146">
        <f t="shared" si="79"/>
        <v>0</v>
      </c>
      <c r="Z348" s="147">
        <f t="shared" si="80"/>
        <v>0</v>
      </c>
    </row>
    <row r="349" spans="1:26" x14ac:dyDescent="0.3">
      <c r="A349" s="242" t="s">
        <v>471</v>
      </c>
      <c r="B349" s="243" t="s">
        <v>474</v>
      </c>
      <c r="C349" s="142">
        <f>'[5]FY 2018'!C246</f>
        <v>101.75</v>
      </c>
      <c r="D349" s="142">
        <f>'[5]FY 2018'!D246</f>
        <v>101</v>
      </c>
      <c r="E349" s="142">
        <f>'[5]FY 2018'!E246</f>
        <v>101.5</v>
      </c>
      <c r="F349" s="142">
        <f>'[5]FY 2018'!F246</f>
        <v>100.75</v>
      </c>
      <c r="G349" s="142">
        <f>'[5]FY 2018'!G246</f>
        <v>100.75</v>
      </c>
      <c r="H349" s="142">
        <f>'[5]FY 2018'!H246</f>
        <v>102</v>
      </c>
      <c r="I349" s="142">
        <f>'[5]FY 2018'!I246</f>
        <v>102.25</v>
      </c>
      <c r="J349" s="142">
        <f>'[5]FY 2018'!J246</f>
        <v>-7749.24</v>
      </c>
      <c r="K349" s="142">
        <f>'[5]FY 2018'!K246</f>
        <v>0</v>
      </c>
      <c r="L349" s="142">
        <f>'[5]FY 2018'!L246</f>
        <v>204.5</v>
      </c>
      <c r="M349" s="142">
        <f>'[5]FY 2018'!M246</f>
        <v>0</v>
      </c>
      <c r="N349" s="142">
        <f>'[5]FY 2018'!N246</f>
        <v>0</v>
      </c>
      <c r="O349" s="142">
        <f t="shared" si="81"/>
        <v>-6834.74</v>
      </c>
      <c r="P349" s="244"/>
      <c r="Q349" s="44">
        <v>0.30359999999999998</v>
      </c>
      <c r="R349" s="45">
        <v>0.38800000000000001</v>
      </c>
      <c r="S349" s="46">
        <v>0.30840000000000001</v>
      </c>
      <c r="T349" s="245">
        <f t="shared" si="75"/>
        <v>-2075.0270639999999</v>
      </c>
      <c r="U349" s="246">
        <f t="shared" si="76"/>
        <v>-2651.8791200000001</v>
      </c>
      <c r="V349" s="247">
        <f t="shared" si="77"/>
        <v>-2107.8338159999998</v>
      </c>
      <c r="X349" s="145">
        <f t="shared" si="78"/>
        <v>0</v>
      </c>
      <c r="Y349" s="146">
        <f t="shared" si="79"/>
        <v>0</v>
      </c>
      <c r="Z349" s="147">
        <f t="shared" si="80"/>
        <v>0</v>
      </c>
    </row>
    <row r="350" spans="1:26" x14ac:dyDescent="0.3">
      <c r="A350" s="248" t="s">
        <v>471</v>
      </c>
      <c r="B350" s="249" t="s">
        <v>475</v>
      </c>
      <c r="C350" s="250">
        <v>0</v>
      </c>
      <c r="D350" s="250">
        <v>0</v>
      </c>
      <c r="E350" s="250">
        <v>0</v>
      </c>
      <c r="F350" s="250">
        <v>0</v>
      </c>
      <c r="G350" s="250">
        <v>0</v>
      </c>
      <c r="H350" s="250">
        <v>0</v>
      </c>
      <c r="I350" s="250">
        <v>0</v>
      </c>
      <c r="J350" s="250">
        <v>0</v>
      </c>
      <c r="K350" s="250">
        <v>0</v>
      </c>
      <c r="L350" s="250">
        <v>0</v>
      </c>
      <c r="M350" s="250">
        <v>0</v>
      </c>
      <c r="N350" s="250">
        <v>0</v>
      </c>
      <c r="O350" s="250">
        <f t="shared" si="81"/>
        <v>0</v>
      </c>
      <c r="P350" s="153"/>
      <c r="Q350" s="5">
        <v>0.30359999999999998</v>
      </c>
      <c r="R350" s="6">
        <v>0.38800000000000001</v>
      </c>
      <c r="S350" s="7">
        <v>0.30840000000000001</v>
      </c>
      <c r="T350" s="154">
        <f t="shared" si="75"/>
        <v>0</v>
      </c>
      <c r="U350" s="155">
        <f t="shared" si="76"/>
        <v>0</v>
      </c>
      <c r="V350" s="156">
        <f t="shared" si="77"/>
        <v>0</v>
      </c>
      <c r="X350" s="145">
        <f t="shared" si="78"/>
        <v>0</v>
      </c>
      <c r="Y350" s="146">
        <f t="shared" si="79"/>
        <v>0</v>
      </c>
      <c r="Z350" s="147">
        <f t="shared" si="80"/>
        <v>0</v>
      </c>
    </row>
    <row r="351" spans="1:26" x14ac:dyDescent="0.3">
      <c r="A351" s="194" t="s">
        <v>764</v>
      </c>
      <c r="B351" s="230" t="s">
        <v>765</v>
      </c>
      <c r="C351" s="196">
        <f>'[2]FY 2018'!C520</f>
        <v>113.66</v>
      </c>
      <c r="D351" s="196">
        <f>'[2]FY 2018'!D520</f>
        <v>122.34</v>
      </c>
      <c r="E351" s="196">
        <f>'[2]FY 2018'!E520</f>
        <v>28.67</v>
      </c>
      <c r="F351" s="196">
        <f>'[2]FY 2018'!F520</f>
        <v>97.81</v>
      </c>
      <c r="G351" s="196">
        <f>'[2]FY 2018'!G520</f>
        <v>234.13</v>
      </c>
      <c r="H351" s="196">
        <f>'[2]FY 2018'!H520</f>
        <v>-10.029999999999999</v>
      </c>
      <c r="I351" s="196">
        <f>'[2]FY 2018'!I520</f>
        <v>59.44</v>
      </c>
      <c r="J351" s="196">
        <f>'[2]FY 2018'!J520</f>
        <v>43.78</v>
      </c>
      <c r="K351" s="196">
        <f>'[2]FY 2018'!K520</f>
        <v>87.11</v>
      </c>
      <c r="L351" s="196">
        <f>'[2]FY 2018'!L520</f>
        <v>0</v>
      </c>
      <c r="M351" s="196">
        <f>'[2]FY 2018'!M520</f>
        <v>0</v>
      </c>
      <c r="N351" s="196">
        <f>'[2]FY 2018'!N520</f>
        <v>0</v>
      </c>
      <c r="O351" s="143">
        <f t="shared" si="81"/>
        <v>776.91</v>
      </c>
      <c r="P351" s="144"/>
      <c r="Q351" s="1">
        <v>0.30359999999999998</v>
      </c>
      <c r="R351" s="2">
        <v>0.38800000000000001</v>
      </c>
      <c r="S351" s="3">
        <v>0.30840000000000001</v>
      </c>
      <c r="T351" s="145">
        <f t="shared" si="75"/>
        <v>235.86987599999998</v>
      </c>
      <c r="U351" s="146">
        <f t="shared" si="76"/>
        <v>301.44108</v>
      </c>
      <c r="V351" s="147">
        <f t="shared" si="77"/>
        <v>239.59904399999999</v>
      </c>
      <c r="X351" s="145"/>
      <c r="Y351" s="146"/>
      <c r="Z351" s="147"/>
    </row>
    <row r="352" spans="1:26" x14ac:dyDescent="0.3">
      <c r="A352" s="194" t="s">
        <v>476</v>
      </c>
      <c r="B352" s="230" t="s">
        <v>766</v>
      </c>
      <c r="C352" s="196">
        <f>'[2]FY 2018'!C521</f>
        <v>0</v>
      </c>
      <c r="D352" s="196">
        <f>'[2]FY 2018'!D521</f>
        <v>0</v>
      </c>
      <c r="E352" s="196">
        <f>'[2]FY 2018'!E521</f>
        <v>0</v>
      </c>
      <c r="F352" s="196">
        <f>'[2]FY 2018'!F521</f>
        <v>0</v>
      </c>
      <c r="G352" s="196">
        <f>'[2]FY 2018'!G521</f>
        <v>0</v>
      </c>
      <c r="H352" s="196">
        <f>'[2]FY 2018'!H521</f>
        <v>0</v>
      </c>
      <c r="I352" s="196">
        <f>'[2]FY 2018'!I521</f>
        <v>0</v>
      </c>
      <c r="J352" s="196">
        <f>'[2]FY 2018'!J521</f>
        <v>0</v>
      </c>
      <c r="K352" s="196">
        <f>'[2]FY 2018'!K521</f>
        <v>0</v>
      </c>
      <c r="L352" s="196">
        <f>'[2]FY 2018'!L521</f>
        <v>0</v>
      </c>
      <c r="M352" s="196">
        <f>'[2]FY 2018'!M521</f>
        <v>0</v>
      </c>
      <c r="N352" s="196">
        <f>'[2]FY 2018'!N521</f>
        <v>0</v>
      </c>
      <c r="O352" s="143">
        <f t="shared" si="81"/>
        <v>0</v>
      </c>
      <c r="P352" s="144"/>
      <c r="Q352" s="1">
        <v>0.30359999999999998</v>
      </c>
      <c r="R352" s="2">
        <v>0.38800000000000001</v>
      </c>
      <c r="S352" s="3">
        <v>0.30840000000000001</v>
      </c>
      <c r="T352" s="145">
        <f t="shared" si="75"/>
        <v>0</v>
      </c>
      <c r="U352" s="146">
        <f t="shared" si="76"/>
        <v>0</v>
      </c>
      <c r="V352" s="147">
        <f t="shared" si="77"/>
        <v>0</v>
      </c>
      <c r="X352" s="145">
        <f t="shared" si="78"/>
        <v>0</v>
      </c>
      <c r="Y352" s="146">
        <f t="shared" si="79"/>
        <v>0</v>
      </c>
      <c r="Z352" s="147">
        <f t="shared" si="80"/>
        <v>0</v>
      </c>
    </row>
    <row r="353" spans="1:26" x14ac:dyDescent="0.3">
      <c r="A353" s="194" t="s">
        <v>477</v>
      </c>
      <c r="B353" s="230" t="s">
        <v>478</v>
      </c>
      <c r="C353" s="196">
        <f>'[2]FY 2018'!C522</f>
        <v>1216.8900000000001</v>
      </c>
      <c r="D353" s="196">
        <f>'[2]FY 2018'!D522</f>
        <v>6525.51</v>
      </c>
      <c r="E353" s="196">
        <f>'[2]FY 2018'!E522</f>
        <v>1403.3</v>
      </c>
      <c r="F353" s="196">
        <f>'[2]FY 2018'!F522</f>
        <v>731.88</v>
      </c>
      <c r="G353" s="196">
        <f>'[2]FY 2018'!G522</f>
        <v>1756.99</v>
      </c>
      <c r="H353" s="196">
        <f>'[2]FY 2018'!H522</f>
        <v>-3703.79</v>
      </c>
      <c r="I353" s="196">
        <f>'[2]FY 2018'!I522</f>
        <v>5433.27</v>
      </c>
      <c r="J353" s="196">
        <f>'[2]FY 2018'!J522</f>
        <v>760</v>
      </c>
      <c r="K353" s="196">
        <f>'[2]FY 2018'!K522</f>
        <v>135.72</v>
      </c>
      <c r="L353" s="196">
        <f>'[2]FY 2018'!L522</f>
        <v>1573.85</v>
      </c>
      <c r="M353" s="196">
        <f>'[2]FY 2018'!M522</f>
        <v>0</v>
      </c>
      <c r="N353" s="196">
        <f>'[2]FY 2018'!N522</f>
        <v>0</v>
      </c>
      <c r="O353" s="143">
        <f t="shared" si="81"/>
        <v>15833.619999999999</v>
      </c>
      <c r="P353" s="144"/>
      <c r="Q353" s="1">
        <v>0.30209999999999998</v>
      </c>
      <c r="R353" s="2">
        <v>0.45910000000000001</v>
      </c>
      <c r="S353" s="3">
        <v>0.23880000000000001</v>
      </c>
      <c r="T353" s="145">
        <f t="shared" si="75"/>
        <v>4783.3366019999994</v>
      </c>
      <c r="U353" s="146">
        <f t="shared" si="76"/>
        <v>7269.2149419999996</v>
      </c>
      <c r="V353" s="147">
        <f t="shared" si="77"/>
        <v>3781.068456</v>
      </c>
      <c r="X353" s="145">
        <f t="shared" si="78"/>
        <v>0</v>
      </c>
      <c r="Y353" s="146">
        <f t="shared" si="79"/>
        <v>0</v>
      </c>
      <c r="Z353" s="147">
        <f t="shared" si="80"/>
        <v>0</v>
      </c>
    </row>
    <row r="354" spans="1:26" x14ac:dyDescent="0.3">
      <c r="A354" s="194" t="s">
        <v>479</v>
      </c>
      <c r="B354" s="230" t="s">
        <v>480</v>
      </c>
      <c r="C354" s="196">
        <f>'[2]FY 2018'!C523</f>
        <v>0</v>
      </c>
      <c r="D354" s="196">
        <f>'[2]FY 2018'!D523</f>
        <v>0</v>
      </c>
      <c r="E354" s="196">
        <f>'[2]FY 2018'!E523</f>
        <v>0</v>
      </c>
      <c r="F354" s="196">
        <f>'[2]FY 2018'!F523</f>
        <v>0</v>
      </c>
      <c r="G354" s="196">
        <f>'[2]FY 2018'!G523</f>
        <v>0</v>
      </c>
      <c r="H354" s="196">
        <f>'[2]FY 2018'!H523</f>
        <v>0</v>
      </c>
      <c r="I354" s="196">
        <f>'[2]FY 2018'!I523</f>
        <v>0</v>
      </c>
      <c r="J354" s="196">
        <f>'[2]FY 2018'!J523</f>
        <v>0</v>
      </c>
      <c r="K354" s="196">
        <f>'[2]FY 2018'!K523</f>
        <v>0</v>
      </c>
      <c r="L354" s="196">
        <f>'[2]FY 2018'!L523</f>
        <v>0</v>
      </c>
      <c r="M354" s="196">
        <f>'[2]FY 2018'!M523</f>
        <v>0</v>
      </c>
      <c r="N354" s="196">
        <f>'[2]FY 2018'!N523</f>
        <v>0</v>
      </c>
      <c r="O354" s="143">
        <f t="shared" si="81"/>
        <v>0</v>
      </c>
      <c r="P354" s="144"/>
      <c r="Q354" s="1">
        <v>0.30359999999999998</v>
      </c>
      <c r="R354" s="2">
        <v>0.38800000000000001</v>
      </c>
      <c r="S354" s="3">
        <v>0.30840000000000001</v>
      </c>
      <c r="T354" s="145">
        <f t="shared" si="75"/>
        <v>0</v>
      </c>
      <c r="U354" s="146">
        <f t="shared" si="76"/>
        <v>0</v>
      </c>
      <c r="V354" s="147">
        <f t="shared" si="77"/>
        <v>0</v>
      </c>
      <c r="X354" s="145">
        <f t="shared" si="78"/>
        <v>0</v>
      </c>
      <c r="Y354" s="146">
        <f t="shared" si="79"/>
        <v>0</v>
      </c>
      <c r="Z354" s="147">
        <f t="shared" si="80"/>
        <v>0</v>
      </c>
    </row>
    <row r="355" spans="1:26" x14ac:dyDescent="0.3">
      <c r="A355" s="194" t="s">
        <v>481</v>
      </c>
      <c r="B355" s="230" t="s">
        <v>482</v>
      </c>
      <c r="C355" s="196">
        <f>'[2]FY 2018'!C524</f>
        <v>0</v>
      </c>
      <c r="D355" s="196">
        <f>'[2]FY 2018'!D524</f>
        <v>0</v>
      </c>
      <c r="E355" s="196">
        <f>'[2]FY 2018'!E524</f>
        <v>0</v>
      </c>
      <c r="F355" s="196">
        <f>'[2]FY 2018'!F524</f>
        <v>0</v>
      </c>
      <c r="G355" s="196">
        <f>'[2]FY 2018'!G524</f>
        <v>0</v>
      </c>
      <c r="H355" s="196">
        <f>'[2]FY 2018'!H524</f>
        <v>0</v>
      </c>
      <c r="I355" s="196">
        <f>'[2]FY 2018'!I524</f>
        <v>0</v>
      </c>
      <c r="J355" s="196">
        <f>'[2]FY 2018'!J524</f>
        <v>0</v>
      </c>
      <c r="K355" s="196">
        <f>'[2]FY 2018'!K524</f>
        <v>0</v>
      </c>
      <c r="L355" s="196">
        <f>'[2]FY 2018'!L524</f>
        <v>0</v>
      </c>
      <c r="M355" s="196">
        <f>'[2]FY 2018'!M524</f>
        <v>0</v>
      </c>
      <c r="N355" s="196">
        <f>'[2]FY 2018'!N524</f>
        <v>0</v>
      </c>
      <c r="O355" s="143">
        <f t="shared" si="81"/>
        <v>0</v>
      </c>
      <c r="P355" s="144"/>
      <c r="Q355" s="1">
        <v>1</v>
      </c>
      <c r="R355" s="2">
        <v>0</v>
      </c>
      <c r="S355" s="3">
        <v>0</v>
      </c>
      <c r="T355" s="145">
        <f t="shared" si="75"/>
        <v>0</v>
      </c>
      <c r="U355" s="146">
        <f t="shared" si="76"/>
        <v>0</v>
      </c>
      <c r="V355" s="147">
        <f t="shared" si="77"/>
        <v>0</v>
      </c>
      <c r="X355" s="145">
        <f t="shared" si="78"/>
        <v>0</v>
      </c>
      <c r="Y355" s="146">
        <f t="shared" si="79"/>
        <v>0</v>
      </c>
      <c r="Z355" s="147">
        <f t="shared" si="80"/>
        <v>0</v>
      </c>
    </row>
    <row r="356" spans="1:26" x14ac:dyDescent="0.3">
      <c r="A356" s="194" t="s">
        <v>483</v>
      </c>
      <c r="B356" s="230" t="s">
        <v>484</v>
      </c>
      <c r="C356" s="196">
        <f>'[2]FY 2018'!C525</f>
        <v>1544.4</v>
      </c>
      <c r="D356" s="196">
        <f>'[2]FY 2018'!D525</f>
        <v>1490.4</v>
      </c>
      <c r="E356" s="196">
        <f>'[2]FY 2018'!E525</f>
        <v>1490.4</v>
      </c>
      <c r="F356" s="196">
        <f>'[2]FY 2018'!F525</f>
        <v>1490.4</v>
      </c>
      <c r="G356" s="196">
        <f>'[2]FY 2018'!G525</f>
        <v>1490.4</v>
      </c>
      <c r="H356" s="196">
        <f>'[2]FY 2018'!H525</f>
        <v>1490.4</v>
      </c>
      <c r="I356" s="196">
        <f>'[2]FY 2018'!I525</f>
        <v>1490.35</v>
      </c>
      <c r="J356" s="196">
        <f>'[2]FY 2018'!J525</f>
        <v>1490.4</v>
      </c>
      <c r="K356" s="196">
        <f>'[2]FY 2018'!K525</f>
        <v>1465.47</v>
      </c>
      <c r="L356" s="196">
        <f>'[2]FY 2018'!L525</f>
        <v>1465.47</v>
      </c>
      <c r="M356" s="196">
        <f>'[2]FY 2018'!M525</f>
        <v>0</v>
      </c>
      <c r="N356" s="196">
        <f>'[2]FY 2018'!N525</f>
        <v>0</v>
      </c>
      <c r="O356" s="143">
        <f t="shared" si="81"/>
        <v>14908.089999999998</v>
      </c>
      <c r="P356" s="144"/>
      <c r="Q356" s="1">
        <v>0</v>
      </c>
      <c r="R356" s="2">
        <v>0</v>
      </c>
      <c r="S356" s="3">
        <v>1</v>
      </c>
      <c r="T356" s="145">
        <f t="shared" si="75"/>
        <v>0</v>
      </c>
      <c r="U356" s="146">
        <f t="shared" si="76"/>
        <v>0</v>
      </c>
      <c r="V356" s="147">
        <f t="shared" si="77"/>
        <v>14908.089999999998</v>
      </c>
      <c r="X356" s="145">
        <f t="shared" si="78"/>
        <v>0</v>
      </c>
      <c r="Y356" s="146">
        <f t="shared" si="79"/>
        <v>0</v>
      </c>
      <c r="Z356" s="147">
        <f t="shared" si="80"/>
        <v>0</v>
      </c>
    </row>
    <row r="357" spans="1:26" x14ac:dyDescent="0.3">
      <c r="A357" s="194" t="s">
        <v>485</v>
      </c>
      <c r="B357" s="230" t="s">
        <v>486</v>
      </c>
      <c r="C357" s="196">
        <f>'[2]FY 2018'!C526</f>
        <v>2186.91</v>
      </c>
      <c r="D357" s="196">
        <f>'[2]FY 2018'!D526</f>
        <v>2186.91</v>
      </c>
      <c r="E357" s="196">
        <f>'[2]FY 2018'!E526</f>
        <v>2186.91</v>
      </c>
      <c r="F357" s="196">
        <f>'[2]FY 2018'!F526</f>
        <v>2186.91</v>
      </c>
      <c r="G357" s="196">
        <f>'[2]FY 2018'!G526</f>
        <v>2186.91</v>
      </c>
      <c r="H357" s="196">
        <f>'[2]FY 2018'!H526</f>
        <v>2186.91</v>
      </c>
      <c r="I357" s="196">
        <f>'[2]FY 2018'!I526</f>
        <v>2186.9</v>
      </c>
      <c r="J357" s="196">
        <f>'[2]FY 2018'!J526</f>
        <v>2186.9</v>
      </c>
      <c r="K357" s="196">
        <f>'[2]FY 2018'!K526</f>
        <v>2186.9</v>
      </c>
      <c r="L357" s="196">
        <f>'[2]FY 2018'!L526</f>
        <v>2186.9</v>
      </c>
      <c r="M357" s="196">
        <f>'[2]FY 2018'!M526</f>
        <v>0</v>
      </c>
      <c r="N357" s="196">
        <f>'[2]FY 2018'!N526</f>
        <v>0</v>
      </c>
      <c r="O357" s="143">
        <f t="shared" si="81"/>
        <v>21869.06</v>
      </c>
      <c r="P357" s="144"/>
      <c r="Q357" s="1">
        <v>1</v>
      </c>
      <c r="R357" s="2">
        <v>0</v>
      </c>
      <c r="S357" s="3">
        <v>0</v>
      </c>
      <c r="T357" s="145">
        <f t="shared" si="75"/>
        <v>21869.06</v>
      </c>
      <c r="U357" s="146">
        <f t="shared" si="76"/>
        <v>0</v>
      </c>
      <c r="V357" s="147">
        <f t="shared" si="77"/>
        <v>0</v>
      </c>
      <c r="X357" s="145">
        <f t="shared" si="78"/>
        <v>0</v>
      </c>
      <c r="Y357" s="146">
        <f t="shared" si="79"/>
        <v>0</v>
      </c>
      <c r="Z357" s="147">
        <f t="shared" si="80"/>
        <v>0</v>
      </c>
    </row>
    <row r="358" spans="1:26" x14ac:dyDescent="0.3">
      <c r="A358" s="194" t="s">
        <v>487</v>
      </c>
      <c r="B358" s="230" t="s">
        <v>488</v>
      </c>
      <c r="C358" s="196">
        <f>'[2]FY 2018'!C527</f>
        <v>0</v>
      </c>
      <c r="D358" s="196">
        <f>'[2]FY 2018'!D527</f>
        <v>0</v>
      </c>
      <c r="E358" s="196">
        <f>'[2]FY 2018'!E527</f>
        <v>0</v>
      </c>
      <c r="F358" s="196">
        <f>'[2]FY 2018'!F527</f>
        <v>0</v>
      </c>
      <c r="G358" s="196">
        <f>'[2]FY 2018'!G527</f>
        <v>0</v>
      </c>
      <c r="H358" s="196">
        <f>'[2]FY 2018'!H527</f>
        <v>0</v>
      </c>
      <c r="I358" s="196">
        <f>'[2]FY 2018'!I527</f>
        <v>0</v>
      </c>
      <c r="J358" s="196">
        <f>'[2]FY 2018'!J527</f>
        <v>0</v>
      </c>
      <c r="K358" s="196">
        <f>'[2]FY 2018'!K527</f>
        <v>0</v>
      </c>
      <c r="L358" s="196">
        <f>'[2]FY 2018'!L527</f>
        <v>0</v>
      </c>
      <c r="M358" s="196">
        <f>'[2]FY 2018'!M527</f>
        <v>0</v>
      </c>
      <c r="N358" s="196">
        <f>'[2]FY 2018'!N527</f>
        <v>0</v>
      </c>
      <c r="O358" s="143">
        <f t="shared" si="81"/>
        <v>0</v>
      </c>
      <c r="P358" s="144"/>
      <c r="Q358" s="1">
        <v>1</v>
      </c>
      <c r="R358" s="2">
        <v>0</v>
      </c>
      <c r="S358" s="3">
        <v>0</v>
      </c>
      <c r="T358" s="145">
        <f t="shared" si="75"/>
        <v>0</v>
      </c>
      <c r="U358" s="146">
        <f t="shared" si="76"/>
        <v>0</v>
      </c>
      <c r="V358" s="147">
        <f t="shared" si="77"/>
        <v>0</v>
      </c>
      <c r="X358" s="145">
        <f t="shared" si="78"/>
        <v>0</v>
      </c>
      <c r="Y358" s="146">
        <f t="shared" si="79"/>
        <v>0</v>
      </c>
      <c r="Z358" s="147">
        <f t="shared" si="80"/>
        <v>0</v>
      </c>
    </row>
    <row r="359" spans="1:26" x14ac:dyDescent="0.3">
      <c r="A359" s="194" t="s">
        <v>489</v>
      </c>
      <c r="B359" s="230" t="s">
        <v>490</v>
      </c>
      <c r="C359" s="196">
        <f>'[2]FY 2018'!C582</f>
        <v>12502.48</v>
      </c>
      <c r="D359" s="196">
        <f>'[2]FY 2018'!D582</f>
        <v>22373.040000000001</v>
      </c>
      <c r="E359" s="196">
        <f>'[2]FY 2018'!E582</f>
        <v>13269.78</v>
      </c>
      <c r="F359" s="196">
        <f>'[2]FY 2018'!F582</f>
        <v>12116.55</v>
      </c>
      <c r="G359" s="196">
        <f>'[2]FY 2018'!G582</f>
        <v>15905.83</v>
      </c>
      <c r="H359" s="196">
        <f>'[2]FY 2018'!H582</f>
        <v>12170.85</v>
      </c>
      <c r="I359" s="196">
        <f>'[2]FY 2018'!I582</f>
        <v>13897.79</v>
      </c>
      <c r="J359" s="196">
        <f>'[2]FY 2018'!J582</f>
        <v>12962.14</v>
      </c>
      <c r="K359" s="196">
        <f>'[2]FY 2018'!K582</f>
        <v>21398.51</v>
      </c>
      <c r="L359" s="196">
        <f>'[2]FY 2018'!L582</f>
        <v>14394.67</v>
      </c>
      <c r="M359" s="196">
        <f>'[2]FY 2018'!M582</f>
        <v>0</v>
      </c>
      <c r="N359" s="196">
        <f>'[2]FY 2018'!N582</f>
        <v>0</v>
      </c>
      <c r="O359" s="143">
        <f t="shared" si="81"/>
        <v>150991.64000000001</v>
      </c>
      <c r="P359" s="144"/>
      <c r="Q359" s="1">
        <v>0.30209999999999998</v>
      </c>
      <c r="R359" s="2">
        <v>0.45910000000000001</v>
      </c>
      <c r="S359" s="3">
        <v>0.23880000000000001</v>
      </c>
      <c r="T359" s="145">
        <f t="shared" si="75"/>
        <v>45614.574443999998</v>
      </c>
      <c r="U359" s="146">
        <f t="shared" si="76"/>
        <v>69320.261924000006</v>
      </c>
      <c r="V359" s="147">
        <f t="shared" si="77"/>
        <v>36056.803632000003</v>
      </c>
      <c r="X359" s="145">
        <f t="shared" si="78"/>
        <v>0</v>
      </c>
      <c r="Y359" s="146">
        <f t="shared" si="79"/>
        <v>0</v>
      </c>
      <c r="Z359" s="147">
        <f t="shared" si="80"/>
        <v>0</v>
      </c>
    </row>
    <row r="360" spans="1:26" x14ac:dyDescent="0.3">
      <c r="A360" s="194" t="s">
        <v>512</v>
      </c>
      <c r="B360" s="230" t="s">
        <v>513</v>
      </c>
      <c r="C360" s="196">
        <f>'[2]FY 2018'!C583</f>
        <v>314.73</v>
      </c>
      <c r="D360" s="196">
        <f>'[2]FY 2018'!D583</f>
        <v>0</v>
      </c>
      <c r="E360" s="196">
        <f>'[2]FY 2018'!E583</f>
        <v>0</v>
      </c>
      <c r="F360" s="196">
        <f>'[2]FY 2018'!F583</f>
        <v>0</v>
      </c>
      <c r="G360" s="196">
        <f>'[2]FY 2018'!G583</f>
        <v>0</v>
      </c>
      <c r="H360" s="196">
        <f>'[2]FY 2018'!H583</f>
        <v>0</v>
      </c>
      <c r="I360" s="196">
        <f>'[2]FY 2018'!I583</f>
        <v>0</v>
      </c>
      <c r="J360" s="196">
        <f>'[2]FY 2018'!J583</f>
        <v>0</v>
      </c>
      <c r="K360" s="196">
        <f>'[2]FY 2018'!K583</f>
        <v>0</v>
      </c>
      <c r="L360" s="196">
        <f>'[2]FY 2018'!L583</f>
        <v>0</v>
      </c>
      <c r="M360" s="196">
        <f>'[2]FY 2018'!M583</f>
        <v>0</v>
      </c>
      <c r="N360" s="196">
        <f>'[2]FY 2018'!N583</f>
        <v>0</v>
      </c>
      <c r="O360" s="143">
        <f t="shared" si="81"/>
        <v>314.73</v>
      </c>
      <c r="P360" s="144"/>
      <c r="Q360" s="1">
        <v>0.30359999999999998</v>
      </c>
      <c r="R360" s="2">
        <v>0.38800000000000001</v>
      </c>
      <c r="S360" s="3">
        <v>0.30840000000000001</v>
      </c>
      <c r="T360" s="145">
        <f t="shared" si="75"/>
        <v>95.552027999999993</v>
      </c>
      <c r="U360" s="146">
        <f t="shared" si="76"/>
        <v>122.11524000000001</v>
      </c>
      <c r="V360" s="147">
        <f t="shared" si="77"/>
        <v>97.062732000000011</v>
      </c>
      <c r="X360" s="145">
        <f>M360*Q360</f>
        <v>0</v>
      </c>
      <c r="Y360" s="146">
        <f>M360*R360</f>
        <v>0</v>
      </c>
      <c r="Z360" s="147">
        <f>M360*S360</f>
        <v>0</v>
      </c>
    </row>
    <row r="361" spans="1:26" x14ac:dyDescent="0.3">
      <c r="A361" s="194" t="s">
        <v>491</v>
      </c>
      <c r="B361" s="230" t="s">
        <v>492</v>
      </c>
      <c r="C361" s="196">
        <f>'[2]FY 2018'!C585</f>
        <v>0</v>
      </c>
      <c r="D361" s="196">
        <f>'[2]FY 2018'!D585</f>
        <v>0</v>
      </c>
      <c r="E361" s="196">
        <f>'[2]FY 2018'!E585</f>
        <v>0</v>
      </c>
      <c r="F361" s="196">
        <f>'[2]FY 2018'!F585</f>
        <v>0</v>
      </c>
      <c r="G361" s="196">
        <f>'[2]FY 2018'!G585</f>
        <v>0</v>
      </c>
      <c r="H361" s="196">
        <f>'[2]FY 2018'!H585</f>
        <v>0</v>
      </c>
      <c r="I361" s="196">
        <f>'[2]FY 2018'!I585</f>
        <v>0</v>
      </c>
      <c r="J361" s="196">
        <f>'[2]FY 2018'!J585</f>
        <v>0</v>
      </c>
      <c r="K361" s="196">
        <f>'[2]FY 2018'!K585</f>
        <v>0</v>
      </c>
      <c r="L361" s="196">
        <f>'[2]FY 2018'!L585</f>
        <v>0</v>
      </c>
      <c r="M361" s="196">
        <f>'[2]FY 2018'!M585</f>
        <v>0</v>
      </c>
      <c r="N361" s="196">
        <f>'[2]FY 2018'!N585</f>
        <v>0</v>
      </c>
      <c r="O361" s="143">
        <f t="shared" si="81"/>
        <v>0</v>
      </c>
      <c r="P361" s="144"/>
      <c r="Q361" s="1">
        <v>0.27829999999999999</v>
      </c>
      <c r="R361" s="2">
        <v>0.42299999999999999</v>
      </c>
      <c r="S361" s="3">
        <v>0.29870000000000002</v>
      </c>
      <c r="T361" s="145">
        <f t="shared" si="75"/>
        <v>0</v>
      </c>
      <c r="U361" s="146">
        <f t="shared" si="76"/>
        <v>0</v>
      </c>
      <c r="V361" s="147">
        <f t="shared" si="77"/>
        <v>0</v>
      </c>
      <c r="X361" s="145">
        <f t="shared" si="78"/>
        <v>0</v>
      </c>
      <c r="Y361" s="146">
        <f t="shared" si="79"/>
        <v>0</v>
      </c>
      <c r="Z361" s="147">
        <f t="shared" si="80"/>
        <v>0</v>
      </c>
    </row>
    <row r="362" spans="1:26" x14ac:dyDescent="0.3">
      <c r="A362" s="194" t="s">
        <v>493</v>
      </c>
      <c r="B362" s="230" t="s">
        <v>494</v>
      </c>
      <c r="C362" s="196">
        <f>'[2]FY 2018'!C530</f>
        <v>0</v>
      </c>
      <c r="D362" s="196">
        <f>'[2]FY 2018'!D530</f>
        <v>0</v>
      </c>
      <c r="E362" s="196">
        <f>'[2]FY 2018'!E530</f>
        <v>0</v>
      </c>
      <c r="F362" s="196">
        <f>'[2]FY 2018'!F530</f>
        <v>0</v>
      </c>
      <c r="G362" s="196">
        <f>'[2]FY 2018'!G530</f>
        <v>0</v>
      </c>
      <c r="H362" s="196">
        <f>'[2]FY 2018'!H530</f>
        <v>0</v>
      </c>
      <c r="I362" s="196">
        <f>'[2]FY 2018'!I530</f>
        <v>0</v>
      </c>
      <c r="J362" s="196">
        <f>'[2]FY 2018'!J530</f>
        <v>0</v>
      </c>
      <c r="K362" s="196">
        <f>'[2]FY 2018'!K530</f>
        <v>0</v>
      </c>
      <c r="L362" s="196">
        <f>'[2]FY 2018'!L530</f>
        <v>0</v>
      </c>
      <c r="M362" s="196">
        <f>'[2]FY 2018'!M530</f>
        <v>0</v>
      </c>
      <c r="N362" s="196">
        <f>'[2]FY 2018'!N530</f>
        <v>0</v>
      </c>
      <c r="O362" s="143">
        <f t="shared" si="81"/>
        <v>0</v>
      </c>
      <c r="P362" s="144"/>
      <c r="Q362" s="1">
        <v>0.27829999999999999</v>
      </c>
      <c r="R362" s="2">
        <v>0.42299999999999999</v>
      </c>
      <c r="S362" s="3">
        <v>0.29870000000000002</v>
      </c>
      <c r="T362" s="145">
        <f t="shared" si="75"/>
        <v>0</v>
      </c>
      <c r="U362" s="146">
        <f t="shared" si="76"/>
        <v>0</v>
      </c>
      <c r="V362" s="147">
        <f t="shared" si="77"/>
        <v>0</v>
      </c>
      <c r="X362" s="145">
        <f t="shared" si="78"/>
        <v>0</v>
      </c>
      <c r="Y362" s="146">
        <f t="shared" si="79"/>
        <v>0</v>
      </c>
      <c r="Z362" s="147">
        <f t="shared" si="80"/>
        <v>0</v>
      </c>
    </row>
    <row r="363" spans="1:26" x14ac:dyDescent="0.3">
      <c r="A363" s="194" t="s">
        <v>767</v>
      </c>
      <c r="B363" s="230" t="s">
        <v>768</v>
      </c>
      <c r="C363" s="196">
        <f>'[2]FY 2018'!C533</f>
        <v>0</v>
      </c>
      <c r="D363" s="196">
        <f>'[2]FY 2018'!D533</f>
        <v>0</v>
      </c>
      <c r="E363" s="196">
        <f>'[2]FY 2018'!E533</f>
        <v>0</v>
      </c>
      <c r="F363" s="196">
        <f>'[2]FY 2018'!F533</f>
        <v>0</v>
      </c>
      <c r="G363" s="196">
        <f>'[2]FY 2018'!G533</f>
        <v>0</v>
      </c>
      <c r="H363" s="196">
        <f>'[2]FY 2018'!H533</f>
        <v>0</v>
      </c>
      <c r="I363" s="196">
        <f>'[2]FY 2018'!I533</f>
        <v>0</v>
      </c>
      <c r="J363" s="196">
        <f>'[2]FY 2018'!J533</f>
        <v>0</v>
      </c>
      <c r="K363" s="196">
        <f>'[2]FY 2018'!K533</f>
        <v>0</v>
      </c>
      <c r="L363" s="196">
        <f>'[2]FY 2018'!L533</f>
        <v>0</v>
      </c>
      <c r="M363" s="196">
        <f>'[2]FY 2018'!M533</f>
        <v>0</v>
      </c>
      <c r="N363" s="196">
        <f>'[2]FY 2018'!N533</f>
        <v>0</v>
      </c>
      <c r="O363" s="143">
        <f t="shared" si="81"/>
        <v>0</v>
      </c>
      <c r="P363" s="144"/>
      <c r="Q363" s="1">
        <v>0</v>
      </c>
      <c r="R363" s="2">
        <v>0</v>
      </c>
      <c r="S363" s="3">
        <v>1</v>
      </c>
      <c r="T363" s="145">
        <f t="shared" si="75"/>
        <v>0</v>
      </c>
      <c r="U363" s="146">
        <f t="shared" si="76"/>
        <v>0</v>
      </c>
      <c r="V363" s="147">
        <f t="shared" si="77"/>
        <v>0</v>
      </c>
      <c r="X363" s="145">
        <f t="shared" si="78"/>
        <v>0</v>
      </c>
      <c r="Y363" s="146">
        <f t="shared" si="79"/>
        <v>0</v>
      </c>
      <c r="Z363" s="147">
        <f t="shared" si="80"/>
        <v>0</v>
      </c>
    </row>
    <row r="364" spans="1:26" x14ac:dyDescent="0.3">
      <c r="A364" s="194" t="s">
        <v>495</v>
      </c>
      <c r="B364" s="230" t="s">
        <v>496</v>
      </c>
      <c r="C364" s="196">
        <f>'[2]FY 2018'!C534</f>
        <v>0</v>
      </c>
      <c r="D364" s="196">
        <f>'[2]FY 2018'!D534</f>
        <v>55.05</v>
      </c>
      <c r="E364" s="196">
        <f>'[2]FY 2018'!E534</f>
        <v>0</v>
      </c>
      <c r="F364" s="196">
        <f>'[2]FY 2018'!F534</f>
        <v>110.25</v>
      </c>
      <c r="G364" s="196">
        <f>'[2]FY 2018'!G534</f>
        <v>49.35</v>
      </c>
      <c r="H364" s="196">
        <f>'[2]FY 2018'!H534</f>
        <v>48.92</v>
      </c>
      <c r="I364" s="196">
        <f>'[2]FY 2018'!I534</f>
        <v>47.3</v>
      </c>
      <c r="J364" s="196">
        <f>'[2]FY 2018'!J534</f>
        <v>47.79</v>
      </c>
      <c r="K364" s="196">
        <f>'[2]FY 2018'!K534</f>
        <v>57.88</v>
      </c>
      <c r="L364" s="196">
        <f>'[2]FY 2018'!L534</f>
        <v>51.28</v>
      </c>
      <c r="M364" s="196">
        <f>'[2]FY 2018'!M534</f>
        <v>0</v>
      </c>
      <c r="N364" s="196">
        <f>'[2]FY 2018'!N534</f>
        <v>0</v>
      </c>
      <c r="O364" s="143">
        <f t="shared" si="81"/>
        <v>467.82000000000005</v>
      </c>
      <c r="P364" s="144"/>
      <c r="Q364" s="1">
        <v>0</v>
      </c>
      <c r="R364" s="2">
        <v>0</v>
      </c>
      <c r="S364" s="3">
        <v>1</v>
      </c>
      <c r="T364" s="145">
        <f t="shared" si="75"/>
        <v>0</v>
      </c>
      <c r="U364" s="146">
        <f t="shared" si="76"/>
        <v>0</v>
      </c>
      <c r="V364" s="147">
        <f t="shared" si="77"/>
        <v>467.82000000000005</v>
      </c>
      <c r="X364" s="145">
        <f t="shared" si="78"/>
        <v>0</v>
      </c>
      <c r="Y364" s="146">
        <f t="shared" si="79"/>
        <v>0</v>
      </c>
      <c r="Z364" s="147">
        <f t="shared" si="80"/>
        <v>0</v>
      </c>
    </row>
    <row r="365" spans="1:26" x14ac:dyDescent="0.3">
      <c r="A365" s="194" t="s">
        <v>497</v>
      </c>
      <c r="B365" s="230" t="s">
        <v>498</v>
      </c>
      <c r="C365" s="196">
        <f>'[2]FY 2018'!C535</f>
        <v>0</v>
      </c>
      <c r="D365" s="196">
        <f>'[2]FY 2018'!D535</f>
        <v>0</v>
      </c>
      <c r="E365" s="196">
        <f>'[2]FY 2018'!E535</f>
        <v>0</v>
      </c>
      <c r="F365" s="196">
        <f>'[2]FY 2018'!F535</f>
        <v>0</v>
      </c>
      <c r="G365" s="196">
        <f>'[2]FY 2018'!G535</f>
        <v>0</v>
      </c>
      <c r="H365" s="196">
        <f>'[2]FY 2018'!H535</f>
        <v>0</v>
      </c>
      <c r="I365" s="196">
        <f>'[2]FY 2018'!I535</f>
        <v>0</v>
      </c>
      <c r="J365" s="196">
        <f>'[2]FY 2018'!J535</f>
        <v>0</v>
      </c>
      <c r="K365" s="196">
        <f>'[2]FY 2018'!K535</f>
        <v>0</v>
      </c>
      <c r="L365" s="196">
        <f>'[2]FY 2018'!L535</f>
        <v>0</v>
      </c>
      <c r="M365" s="196">
        <f>'[2]FY 2018'!M535</f>
        <v>0</v>
      </c>
      <c r="N365" s="196">
        <f>'[2]FY 2018'!N535</f>
        <v>0</v>
      </c>
      <c r="O365" s="143">
        <f t="shared" si="81"/>
        <v>0</v>
      </c>
      <c r="P365" s="144"/>
      <c r="Q365" s="1">
        <v>1</v>
      </c>
      <c r="R365" s="2">
        <v>0</v>
      </c>
      <c r="S365" s="3">
        <v>0</v>
      </c>
      <c r="T365" s="145">
        <f t="shared" si="75"/>
        <v>0</v>
      </c>
      <c r="U365" s="146">
        <f t="shared" si="76"/>
        <v>0</v>
      </c>
      <c r="V365" s="147">
        <f t="shared" si="77"/>
        <v>0</v>
      </c>
      <c r="X365" s="145">
        <f t="shared" si="78"/>
        <v>0</v>
      </c>
      <c r="Y365" s="146">
        <f t="shared" si="79"/>
        <v>0</v>
      </c>
      <c r="Z365" s="147">
        <f t="shared" si="80"/>
        <v>0</v>
      </c>
    </row>
    <row r="366" spans="1:26" x14ac:dyDescent="0.3">
      <c r="A366" s="194" t="s">
        <v>499</v>
      </c>
      <c r="B366" s="230" t="s">
        <v>500</v>
      </c>
      <c r="C366" s="196">
        <f>'[2]FY 2018'!C536</f>
        <v>0</v>
      </c>
      <c r="D366" s="196">
        <f>'[2]FY 2018'!D536</f>
        <v>0</v>
      </c>
      <c r="E366" s="196">
        <f>'[2]FY 2018'!E536</f>
        <v>0</v>
      </c>
      <c r="F366" s="196">
        <f>'[2]FY 2018'!F536</f>
        <v>0</v>
      </c>
      <c r="G366" s="196">
        <f>'[2]FY 2018'!G536</f>
        <v>0</v>
      </c>
      <c r="H366" s="196">
        <f>'[2]FY 2018'!H536</f>
        <v>0</v>
      </c>
      <c r="I366" s="196">
        <f>'[2]FY 2018'!I536</f>
        <v>0</v>
      </c>
      <c r="J366" s="196">
        <f>'[2]FY 2018'!J536</f>
        <v>0</v>
      </c>
      <c r="K366" s="196">
        <f>'[2]FY 2018'!K536</f>
        <v>0</v>
      </c>
      <c r="L366" s="196">
        <f>'[2]FY 2018'!L536</f>
        <v>0</v>
      </c>
      <c r="M366" s="196">
        <f>'[2]FY 2018'!M536</f>
        <v>0</v>
      </c>
      <c r="N366" s="196">
        <f>'[2]FY 2018'!N536</f>
        <v>0</v>
      </c>
      <c r="O366" s="143">
        <f t="shared" si="81"/>
        <v>0</v>
      </c>
      <c r="P366" s="144"/>
      <c r="Q366" s="1">
        <v>0</v>
      </c>
      <c r="R366" s="2">
        <v>0</v>
      </c>
      <c r="S366" s="3">
        <v>1</v>
      </c>
      <c r="T366" s="145">
        <f t="shared" si="75"/>
        <v>0</v>
      </c>
      <c r="U366" s="146">
        <f t="shared" si="76"/>
        <v>0</v>
      </c>
      <c r="V366" s="147">
        <f t="shared" si="77"/>
        <v>0</v>
      </c>
      <c r="X366" s="145">
        <f t="shared" si="78"/>
        <v>0</v>
      </c>
      <c r="Y366" s="146">
        <f t="shared" si="79"/>
        <v>0</v>
      </c>
      <c r="Z366" s="147">
        <f t="shared" si="80"/>
        <v>0</v>
      </c>
    </row>
    <row r="367" spans="1:26" x14ac:dyDescent="0.3">
      <c r="A367" s="194" t="s">
        <v>514</v>
      </c>
      <c r="B367" s="230" t="s">
        <v>515</v>
      </c>
      <c r="C367" s="196">
        <f>'[2]FY 2018'!C537</f>
        <v>0</v>
      </c>
      <c r="D367" s="196">
        <f>'[2]FY 2018'!D537</f>
        <v>0</v>
      </c>
      <c r="E367" s="196">
        <f>'[2]FY 2018'!E537</f>
        <v>0</v>
      </c>
      <c r="F367" s="196">
        <f>'[2]FY 2018'!F537</f>
        <v>0</v>
      </c>
      <c r="G367" s="196">
        <f>'[2]FY 2018'!G537</f>
        <v>0</v>
      </c>
      <c r="H367" s="196">
        <f>'[2]FY 2018'!H537</f>
        <v>0</v>
      </c>
      <c r="I367" s="196">
        <f>'[2]FY 2018'!I537</f>
        <v>0</v>
      </c>
      <c r="J367" s="196">
        <f>'[2]FY 2018'!J537</f>
        <v>0</v>
      </c>
      <c r="K367" s="196">
        <f>'[2]FY 2018'!K537</f>
        <v>0</v>
      </c>
      <c r="L367" s="196">
        <f>'[2]FY 2018'!L537</f>
        <v>0</v>
      </c>
      <c r="M367" s="196">
        <f>'[2]FY 2018'!M537</f>
        <v>0</v>
      </c>
      <c r="N367" s="196">
        <f>'[2]FY 2018'!N537</f>
        <v>0</v>
      </c>
      <c r="O367" s="143">
        <f t="shared" si="81"/>
        <v>0</v>
      </c>
      <c r="P367" s="144"/>
      <c r="Q367" s="1">
        <v>0.30359999999999998</v>
      </c>
      <c r="R367" s="2">
        <v>0.38800000000000001</v>
      </c>
      <c r="S367" s="3">
        <v>0.30840000000000001</v>
      </c>
      <c r="T367" s="145">
        <f>O367*Q367</f>
        <v>0</v>
      </c>
      <c r="U367" s="146">
        <f>O367*R367</f>
        <v>0</v>
      </c>
      <c r="V367" s="147">
        <f>O367*S367</f>
        <v>0</v>
      </c>
      <c r="X367" s="145">
        <f>M367*Q367</f>
        <v>0</v>
      </c>
      <c r="Y367" s="146">
        <f>M367*R367</f>
        <v>0</v>
      </c>
      <c r="Z367" s="147">
        <f>M367*S367</f>
        <v>0</v>
      </c>
    </row>
    <row r="368" spans="1:26" x14ac:dyDescent="0.3">
      <c r="A368" s="194" t="s">
        <v>501</v>
      </c>
      <c r="B368" s="230" t="s">
        <v>502</v>
      </c>
      <c r="C368" s="196">
        <f>'[2]FY 2018'!C555</f>
        <v>0</v>
      </c>
      <c r="D368" s="196">
        <f>'[2]FY 2018'!D555</f>
        <v>0</v>
      </c>
      <c r="E368" s="196">
        <f>'[2]FY 2018'!E555</f>
        <v>0</v>
      </c>
      <c r="F368" s="196">
        <f>'[2]FY 2018'!F555</f>
        <v>0</v>
      </c>
      <c r="G368" s="196">
        <f>'[2]FY 2018'!G555</f>
        <v>0</v>
      </c>
      <c r="H368" s="196">
        <f>'[2]FY 2018'!H555</f>
        <v>0</v>
      </c>
      <c r="I368" s="196">
        <f>'[2]FY 2018'!I555</f>
        <v>0</v>
      </c>
      <c r="J368" s="196">
        <f>'[2]FY 2018'!J555</f>
        <v>0</v>
      </c>
      <c r="K368" s="196">
        <f>'[2]FY 2018'!K555</f>
        <v>0</v>
      </c>
      <c r="L368" s="196">
        <f>'[2]FY 2018'!L555</f>
        <v>0</v>
      </c>
      <c r="M368" s="196">
        <f>'[2]FY 2018'!M555</f>
        <v>0</v>
      </c>
      <c r="N368" s="196">
        <f>'[2]FY 2018'!N555</f>
        <v>0</v>
      </c>
      <c r="O368" s="143">
        <f t="shared" si="81"/>
        <v>0</v>
      </c>
      <c r="P368" s="144"/>
      <c r="Q368" s="1">
        <v>0.30359999999999998</v>
      </c>
      <c r="R368" s="2">
        <v>0.38800000000000001</v>
      </c>
      <c r="S368" s="3">
        <v>0.30840000000000001</v>
      </c>
      <c r="T368" s="145">
        <f t="shared" si="75"/>
        <v>0</v>
      </c>
      <c r="U368" s="146">
        <f t="shared" si="76"/>
        <v>0</v>
      </c>
      <c r="V368" s="147">
        <f t="shared" si="77"/>
        <v>0</v>
      </c>
      <c r="X368" s="145">
        <f t="shared" si="78"/>
        <v>0</v>
      </c>
      <c r="Y368" s="146">
        <f t="shared" si="79"/>
        <v>0</v>
      </c>
      <c r="Z368" s="147">
        <f t="shared" si="80"/>
        <v>0</v>
      </c>
    </row>
    <row r="369" spans="1:26" x14ac:dyDescent="0.3">
      <c r="A369" s="194" t="s">
        <v>503</v>
      </c>
      <c r="B369" s="230" t="s">
        <v>504</v>
      </c>
      <c r="C369" s="196">
        <f>'[2]FY 2018'!C558</f>
        <v>0</v>
      </c>
      <c r="D369" s="196">
        <f>'[2]FY 2018'!D558</f>
        <v>0</v>
      </c>
      <c r="E369" s="196">
        <f>'[2]FY 2018'!E558</f>
        <v>0</v>
      </c>
      <c r="F369" s="196">
        <f>'[2]FY 2018'!F558</f>
        <v>0</v>
      </c>
      <c r="G369" s="196">
        <f>'[2]FY 2018'!G558</f>
        <v>0</v>
      </c>
      <c r="H369" s="196">
        <f>'[2]FY 2018'!H558</f>
        <v>0</v>
      </c>
      <c r="I369" s="196">
        <f>'[2]FY 2018'!I558</f>
        <v>0</v>
      </c>
      <c r="J369" s="196">
        <f>'[2]FY 2018'!J558</f>
        <v>0</v>
      </c>
      <c r="K369" s="196">
        <f>'[2]FY 2018'!K558</f>
        <v>0</v>
      </c>
      <c r="L369" s="196">
        <f>'[2]FY 2018'!L558</f>
        <v>0</v>
      </c>
      <c r="M369" s="196">
        <f>'[2]FY 2018'!M558</f>
        <v>0</v>
      </c>
      <c r="N369" s="196">
        <f>'[2]FY 2018'!N558</f>
        <v>0</v>
      </c>
      <c r="O369" s="143">
        <f t="shared" si="81"/>
        <v>0</v>
      </c>
      <c r="P369" s="144"/>
      <c r="Q369" s="1">
        <v>0</v>
      </c>
      <c r="R369" s="2">
        <v>1</v>
      </c>
      <c r="S369" s="3">
        <v>0</v>
      </c>
      <c r="T369" s="145">
        <f t="shared" si="75"/>
        <v>0</v>
      </c>
      <c r="U369" s="146">
        <f t="shared" si="76"/>
        <v>0</v>
      </c>
      <c r="V369" s="147">
        <f t="shared" si="77"/>
        <v>0</v>
      </c>
      <c r="X369" s="145">
        <f t="shared" si="78"/>
        <v>0</v>
      </c>
      <c r="Y369" s="146">
        <f t="shared" si="79"/>
        <v>0</v>
      </c>
      <c r="Z369" s="147">
        <f t="shared" si="80"/>
        <v>0</v>
      </c>
    </row>
    <row r="370" spans="1:26" x14ac:dyDescent="0.3">
      <c r="A370" s="194" t="s">
        <v>505</v>
      </c>
      <c r="B370" s="230" t="s">
        <v>506</v>
      </c>
      <c r="C370" s="196">
        <f>'[2]FY 2018'!C561</f>
        <v>0</v>
      </c>
      <c r="D370" s="196">
        <f>'[2]FY 2018'!D561</f>
        <v>0</v>
      </c>
      <c r="E370" s="196">
        <f>'[2]FY 2018'!E561</f>
        <v>0</v>
      </c>
      <c r="F370" s="196">
        <f>'[2]FY 2018'!F561</f>
        <v>0</v>
      </c>
      <c r="G370" s="196">
        <f>'[2]FY 2018'!G561</f>
        <v>0</v>
      </c>
      <c r="H370" s="196">
        <f>'[2]FY 2018'!H561</f>
        <v>0</v>
      </c>
      <c r="I370" s="196">
        <f>'[2]FY 2018'!I561</f>
        <v>0</v>
      </c>
      <c r="J370" s="196">
        <f>'[2]FY 2018'!J561</f>
        <v>0</v>
      </c>
      <c r="K370" s="196">
        <f>'[2]FY 2018'!K561</f>
        <v>0</v>
      </c>
      <c r="L370" s="196">
        <f>'[2]FY 2018'!L561</f>
        <v>0</v>
      </c>
      <c r="M370" s="196">
        <f>'[2]FY 2018'!M561</f>
        <v>0</v>
      </c>
      <c r="N370" s="196">
        <f>'[2]FY 2018'!N561</f>
        <v>0</v>
      </c>
      <c r="O370" s="143">
        <f t="shared" si="81"/>
        <v>0</v>
      </c>
      <c r="P370" s="144"/>
      <c r="Q370" s="1">
        <v>0.30359999999999998</v>
      </c>
      <c r="R370" s="2">
        <v>0.38800000000000001</v>
      </c>
      <c r="S370" s="3">
        <v>0.30840000000000001</v>
      </c>
      <c r="T370" s="145">
        <f t="shared" si="75"/>
        <v>0</v>
      </c>
      <c r="U370" s="146">
        <f t="shared" si="76"/>
        <v>0</v>
      </c>
      <c r="V370" s="147">
        <f t="shared" si="77"/>
        <v>0</v>
      </c>
      <c r="X370" s="145">
        <f t="shared" si="78"/>
        <v>0</v>
      </c>
      <c r="Y370" s="146">
        <f t="shared" si="79"/>
        <v>0</v>
      </c>
      <c r="Z370" s="147">
        <f t="shared" si="80"/>
        <v>0</v>
      </c>
    </row>
    <row r="371" spans="1:26" x14ac:dyDescent="0.3">
      <c r="A371" s="194" t="s">
        <v>507</v>
      </c>
      <c r="B371" s="230" t="s">
        <v>235</v>
      </c>
      <c r="C371" s="196">
        <f>'[2]FY 2018'!C570</f>
        <v>0</v>
      </c>
      <c r="D371" s="196">
        <f>'[2]FY 2018'!D570</f>
        <v>0</v>
      </c>
      <c r="E371" s="196">
        <f>'[2]FY 2018'!E570</f>
        <v>0</v>
      </c>
      <c r="F371" s="196">
        <f>'[2]FY 2018'!F570</f>
        <v>0</v>
      </c>
      <c r="G371" s="196">
        <f>'[2]FY 2018'!G570</f>
        <v>0</v>
      </c>
      <c r="H371" s="196">
        <f>'[2]FY 2018'!H570</f>
        <v>0</v>
      </c>
      <c r="I371" s="196">
        <f>'[2]FY 2018'!I570</f>
        <v>0</v>
      </c>
      <c r="J371" s="196">
        <f>'[2]FY 2018'!J570</f>
        <v>0</v>
      </c>
      <c r="K371" s="196">
        <f>'[2]FY 2018'!K570</f>
        <v>0</v>
      </c>
      <c r="L371" s="196">
        <f>'[2]FY 2018'!L570</f>
        <v>0</v>
      </c>
      <c r="M371" s="196">
        <f>'[2]FY 2018'!M570</f>
        <v>0</v>
      </c>
      <c r="N371" s="196">
        <f>'[2]FY 2018'!N570</f>
        <v>0</v>
      </c>
      <c r="O371" s="143">
        <f t="shared" si="81"/>
        <v>0</v>
      </c>
      <c r="P371" s="144"/>
      <c r="Q371" s="1">
        <v>0.30359999999999998</v>
      </c>
      <c r="R371" s="2">
        <v>0.38800000000000001</v>
      </c>
      <c r="S371" s="3">
        <v>0.30840000000000001</v>
      </c>
      <c r="T371" s="145">
        <f t="shared" si="75"/>
        <v>0</v>
      </c>
      <c r="U371" s="146">
        <f t="shared" si="76"/>
        <v>0</v>
      </c>
      <c r="V371" s="147">
        <f t="shared" si="77"/>
        <v>0</v>
      </c>
      <c r="X371" s="145">
        <f t="shared" si="78"/>
        <v>0</v>
      </c>
      <c r="Y371" s="146">
        <f t="shared" si="79"/>
        <v>0</v>
      </c>
      <c r="Z371" s="147">
        <f t="shared" si="80"/>
        <v>0</v>
      </c>
    </row>
    <row r="372" spans="1:26" x14ac:dyDescent="0.3">
      <c r="A372" s="194" t="s">
        <v>508</v>
      </c>
      <c r="B372" s="230" t="s">
        <v>509</v>
      </c>
      <c r="C372" s="196">
        <f>'[2]FY 2018'!C571</f>
        <v>0</v>
      </c>
      <c r="D372" s="196">
        <f>'[2]FY 2018'!D571</f>
        <v>0</v>
      </c>
      <c r="E372" s="196">
        <f>'[2]FY 2018'!E571</f>
        <v>0</v>
      </c>
      <c r="F372" s="196">
        <f>'[2]FY 2018'!F571</f>
        <v>0</v>
      </c>
      <c r="G372" s="196">
        <f>'[2]FY 2018'!G571</f>
        <v>0</v>
      </c>
      <c r="H372" s="196">
        <f>'[2]FY 2018'!H571</f>
        <v>0</v>
      </c>
      <c r="I372" s="196">
        <f>'[2]FY 2018'!I571</f>
        <v>0</v>
      </c>
      <c r="J372" s="196">
        <f>'[2]FY 2018'!J571</f>
        <v>0</v>
      </c>
      <c r="K372" s="196">
        <f>'[2]FY 2018'!K571</f>
        <v>0</v>
      </c>
      <c r="L372" s="196">
        <f>'[2]FY 2018'!L571</f>
        <v>0</v>
      </c>
      <c r="M372" s="196">
        <f>'[2]FY 2018'!M571</f>
        <v>0</v>
      </c>
      <c r="N372" s="196">
        <f>'[2]FY 2018'!N571</f>
        <v>0</v>
      </c>
      <c r="O372" s="143">
        <f t="shared" si="81"/>
        <v>0</v>
      </c>
      <c r="P372" s="144"/>
      <c r="Q372" s="1">
        <v>0.30209999999999998</v>
      </c>
      <c r="R372" s="2">
        <v>0.45910000000000001</v>
      </c>
      <c r="S372" s="3">
        <v>0.23880000000000001</v>
      </c>
      <c r="T372" s="145">
        <f t="shared" si="75"/>
        <v>0</v>
      </c>
      <c r="U372" s="146">
        <f t="shared" si="76"/>
        <v>0</v>
      </c>
      <c r="V372" s="147">
        <f t="shared" si="77"/>
        <v>0</v>
      </c>
      <c r="X372" s="145">
        <f t="shared" si="78"/>
        <v>0</v>
      </c>
      <c r="Y372" s="146">
        <f t="shared" si="79"/>
        <v>0</v>
      </c>
      <c r="Z372" s="147">
        <f t="shared" si="80"/>
        <v>0</v>
      </c>
    </row>
    <row r="373" spans="1:26" ht="14.4" thickBot="1" x14ac:dyDescent="0.35">
      <c r="A373" s="194" t="s">
        <v>510</v>
      </c>
      <c r="B373" s="230" t="s">
        <v>511</v>
      </c>
      <c r="C373" s="196">
        <f>'[2]FY 2018'!C575</f>
        <v>4200</v>
      </c>
      <c r="D373" s="196">
        <f>'[2]FY 2018'!D575</f>
        <v>4200</v>
      </c>
      <c r="E373" s="196">
        <f>'[2]FY 2018'!E575</f>
        <v>4200</v>
      </c>
      <c r="F373" s="196">
        <f>'[2]FY 2018'!F575</f>
        <v>6827.2</v>
      </c>
      <c r="G373" s="196">
        <f>'[2]FY 2018'!G575</f>
        <v>4200</v>
      </c>
      <c r="H373" s="196">
        <f>'[2]FY 2018'!H575</f>
        <v>4200</v>
      </c>
      <c r="I373" s="196">
        <f>'[2]FY 2018'!I575</f>
        <v>4200</v>
      </c>
      <c r="J373" s="196">
        <f>'[2]FY 2018'!J575</f>
        <v>4200</v>
      </c>
      <c r="K373" s="196">
        <f>'[2]FY 2018'!K575</f>
        <v>4200</v>
      </c>
      <c r="L373" s="196">
        <f>'[2]FY 2018'!L575</f>
        <v>4200</v>
      </c>
      <c r="M373" s="196">
        <f>'[2]FY 2018'!M575</f>
        <v>0</v>
      </c>
      <c r="N373" s="196">
        <f>'[2]FY 2018'!N575</f>
        <v>0</v>
      </c>
      <c r="O373" s="143">
        <f t="shared" si="81"/>
        <v>44627.199999999997</v>
      </c>
      <c r="P373" s="144"/>
      <c r="Q373" s="1">
        <v>1</v>
      </c>
      <c r="R373" s="2">
        <v>0</v>
      </c>
      <c r="S373" s="3">
        <v>0</v>
      </c>
      <c r="T373" s="145">
        <f t="shared" si="75"/>
        <v>44627.199999999997</v>
      </c>
      <c r="U373" s="146">
        <f t="shared" si="76"/>
        <v>0</v>
      </c>
      <c r="V373" s="147">
        <f t="shared" si="77"/>
        <v>0</v>
      </c>
      <c r="X373" s="145">
        <f t="shared" si="78"/>
        <v>0</v>
      </c>
      <c r="Y373" s="146">
        <f t="shared" si="79"/>
        <v>0</v>
      </c>
      <c r="Z373" s="147">
        <f t="shared" si="80"/>
        <v>0</v>
      </c>
    </row>
    <row r="374" spans="1:26" s="112" customFormat="1" ht="16.2" thickBot="1" x14ac:dyDescent="0.35">
      <c r="A374" s="251"/>
      <c r="B374" s="252" t="s">
        <v>516</v>
      </c>
      <c r="C374" s="253">
        <f t="shared" ref="C374:O374" si="82">SUM(C272:C373)</f>
        <v>316006.02999999985</v>
      </c>
      <c r="D374" s="253">
        <f t="shared" si="82"/>
        <v>326426.19</v>
      </c>
      <c r="E374" s="253">
        <f t="shared" si="82"/>
        <v>252872.96999999997</v>
      </c>
      <c r="F374" s="253">
        <f t="shared" si="82"/>
        <v>296231.7</v>
      </c>
      <c r="G374" s="253">
        <f t="shared" si="82"/>
        <v>289445.74</v>
      </c>
      <c r="H374" s="253">
        <f t="shared" si="82"/>
        <v>364405.84999999992</v>
      </c>
      <c r="I374" s="253">
        <f t="shared" si="82"/>
        <v>279369.46000000002</v>
      </c>
      <c r="J374" s="253">
        <f t="shared" si="82"/>
        <v>277471.11999999994</v>
      </c>
      <c r="K374" s="253">
        <f t="shared" si="82"/>
        <v>297559.88</v>
      </c>
      <c r="L374" s="253">
        <f t="shared" si="82"/>
        <v>305626.62999999995</v>
      </c>
      <c r="M374" s="253">
        <f t="shared" si="82"/>
        <v>0</v>
      </c>
      <c r="N374" s="253">
        <f t="shared" si="82"/>
        <v>0</v>
      </c>
      <c r="O374" s="253">
        <f t="shared" si="82"/>
        <v>2961595.52</v>
      </c>
      <c r="P374" s="218"/>
      <c r="Q374" s="47"/>
      <c r="R374" s="47"/>
      <c r="S374" s="47"/>
      <c r="T374" s="254">
        <f>SUM(T272:T373)</f>
        <v>965347.27607499994</v>
      </c>
      <c r="U374" s="254">
        <f>SUM(U272:U373)</f>
        <v>1227985.0017830001</v>
      </c>
      <c r="V374" s="254">
        <f>SUM(V272:V373)</f>
        <v>768263.24214199989</v>
      </c>
      <c r="X374" s="229">
        <f>SUM(X272:X373)</f>
        <v>0</v>
      </c>
      <c r="Y374" s="254">
        <f>SUM(Y272:Y373)</f>
        <v>0</v>
      </c>
      <c r="Z374" s="254">
        <f>SUM(Z272:Z373)</f>
        <v>0</v>
      </c>
    </row>
    <row r="375" spans="1:26" s="186" customFormat="1" ht="14.4" thickBot="1" x14ac:dyDescent="0.35">
      <c r="C375" s="255">
        <f t="shared" ref="C375:O375" si="83">C374+C270+C216+C193+C93</f>
        <v>2028177.44</v>
      </c>
      <c r="D375" s="255">
        <f t="shared" si="83"/>
        <v>2066065.15</v>
      </c>
      <c r="E375" s="255">
        <f t="shared" si="83"/>
        <v>2000909.22</v>
      </c>
      <c r="F375" s="255">
        <f t="shared" si="83"/>
        <v>2014170.4600000004</v>
      </c>
      <c r="G375" s="255">
        <f t="shared" si="83"/>
        <v>1980141.29</v>
      </c>
      <c r="H375" s="255">
        <f t="shared" si="83"/>
        <v>2149092.2999999998</v>
      </c>
      <c r="I375" s="255">
        <f t="shared" si="83"/>
        <v>1919355.8499999999</v>
      </c>
      <c r="J375" s="255">
        <f t="shared" si="83"/>
        <v>2121595.0900000003</v>
      </c>
      <c r="K375" s="255">
        <f t="shared" si="83"/>
        <v>2073967.29</v>
      </c>
      <c r="L375" s="255">
        <f t="shared" si="83"/>
        <v>1946303.68</v>
      </c>
      <c r="M375" s="255">
        <f t="shared" si="83"/>
        <v>0</v>
      </c>
      <c r="N375" s="255">
        <f t="shared" si="83"/>
        <v>0</v>
      </c>
      <c r="O375" s="255">
        <f t="shared" si="83"/>
        <v>20255166.82</v>
      </c>
      <c r="P375" s="256"/>
      <c r="Q375" s="49"/>
      <c r="R375" s="49"/>
      <c r="S375" s="49"/>
      <c r="T375" s="257">
        <f>T374+T270+T216+T193+T93</f>
        <v>4566036.0400950005</v>
      </c>
      <c r="U375" s="258">
        <f>U374+U270+U216+U193+U93</f>
        <v>8301704.7227830011</v>
      </c>
      <c r="V375" s="259">
        <f>V374+V270+V216+V193+V93</f>
        <v>7387426.0571220005</v>
      </c>
      <c r="X375" s="257">
        <f>X374+X270+X216+X193+X93</f>
        <v>0</v>
      </c>
      <c r="Y375" s="258">
        <f>Y374+Y270+Y216+Y193+Y93</f>
        <v>0</v>
      </c>
      <c r="Z375" s="259">
        <f>Z374+Z270+Z216+Z193+Z93</f>
        <v>0</v>
      </c>
    </row>
    <row r="376" spans="1:26" s="260" customFormat="1" ht="14.4" thickBot="1" x14ac:dyDescent="0.35">
      <c r="C376" s="261"/>
      <c r="D376" s="261"/>
      <c r="E376" s="261"/>
      <c r="F376" s="261"/>
      <c r="G376" s="261"/>
      <c r="H376" s="261"/>
      <c r="I376" s="261"/>
      <c r="J376" s="261"/>
      <c r="K376" s="261"/>
      <c r="L376" s="48"/>
      <c r="M376" s="261"/>
      <c r="N376" s="261"/>
      <c r="O376" s="261"/>
      <c r="P376" s="262"/>
      <c r="T376" s="50">
        <f>T375/$O$375</f>
        <v>0.22542574349901109</v>
      </c>
      <c r="U376" s="50">
        <f>U375/$O$375</f>
        <v>0.40985615159613881</v>
      </c>
      <c r="V376" s="50">
        <f>V375/$O$375</f>
        <v>0.36471810490485018</v>
      </c>
      <c r="W376" s="50"/>
    </row>
  </sheetData>
  <mergeCells count="4">
    <mergeCell ref="Q4:S4"/>
    <mergeCell ref="T4:V4"/>
    <mergeCell ref="X4:Z4"/>
    <mergeCell ref="F94:M94"/>
  </mergeCells>
  <pageMargins left="0.75" right="0.75" top="1" bottom="1" header="0.5" footer="0.5"/>
  <pageSetup scale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Labor - 2018.03.25</vt:lpstr>
      <vt:lpstr>IS Detail FY 2018</vt:lpstr>
    </vt:vector>
  </TitlesOfParts>
  <Company>BVUB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Boothe, Matthew</dc:creator>
  <cp:lastModifiedBy>Finney, Melonie</cp:lastModifiedBy>
  <cp:lastPrinted>2016-05-20T11:59:34Z</cp:lastPrinted>
  <dcterms:created xsi:type="dcterms:W3CDTF">2016-05-20T11:13:11Z</dcterms:created>
  <dcterms:modified xsi:type="dcterms:W3CDTF">2018-05-31T12:26:38Z</dcterms:modified>
</cp:coreProperties>
</file>