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CAROL\BTU Consultants\BTU Consultants Team Site - Documents\Clients\SJVLS\FY2019\PIA Review\"/>
    </mc:Choice>
  </mc:AlternateContent>
  <xr:revisionPtr revIDLastSave="1" documentId="14_{7A24220D-809D-4616-8CD2-72A52F327C1B}" xr6:coauthVersionLast="41" xr6:coauthVersionMax="41" xr10:uidLastSave="{F0DA5991-3248-4C63-A365-3DEA94CA9725}"/>
  <bookViews>
    <workbookView xWindow="-120" yWindow="-120" windowWidth="29040" windowHeight="15840" xr2:uid="{BE4799EB-9BC1-4C01-AC6C-A63B1910EBA7}"/>
  </bookViews>
  <sheets>
    <sheet name="471 workshee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6" i="1" l="1"/>
  <c r="O16" i="1" s="1"/>
  <c r="O15" i="1"/>
  <c r="N14" i="1"/>
  <c r="L14" i="1"/>
  <c r="L17" i="1" s="1"/>
  <c r="N10" i="1"/>
  <c r="M10" i="1"/>
  <c r="L10" i="1"/>
  <c r="K10" i="1"/>
  <c r="O6" i="1"/>
  <c r="R6" i="1" s="1"/>
  <c r="R10" i="1" s="1"/>
  <c r="N17" i="1" l="1"/>
  <c r="O17" i="1"/>
  <c r="O14" i="1"/>
  <c r="O10" i="1"/>
  <c r="Q6" i="1"/>
  <c r="Q10" i="1" s="1"/>
</calcChain>
</file>

<file path=xl/sharedStrings.xml><?xml version="1.0" encoding="utf-8"?>
<sst xmlns="http://schemas.openxmlformats.org/spreadsheetml/2006/main" count="67" uniqueCount="67">
  <si>
    <t>San Joaquin Valley Library System (BEN 144077 ) - E-Rate FY2019</t>
  </si>
  <si>
    <t xml:space="preserve">Summary of Erate Information for                                                                             </t>
  </si>
  <si>
    <t>FY 2019 - 20</t>
  </si>
  <si>
    <t xml:space="preserve">Revised:  </t>
  </si>
  <si>
    <t>Form 471 # 191011092</t>
  </si>
  <si>
    <t>471 #  Att#</t>
  </si>
  <si>
    <t>Cat</t>
  </si>
  <si>
    <t>Title</t>
  </si>
  <si>
    <t>Description</t>
  </si>
  <si>
    <t>2019 FRN</t>
  </si>
  <si>
    <t>2018 FRN</t>
  </si>
  <si>
    <t>2017 FRN</t>
  </si>
  <si>
    <t>2016 FRN</t>
  </si>
  <si>
    <t>CurrYr Vendor</t>
  </si>
  <si>
    <t>CurrYr SPIN</t>
  </si>
  <si>
    <t>CurrYr Monthly Amount</t>
  </si>
  <si>
    <t>Monthly Ineligible</t>
  </si>
  <si>
    <t>One-Time</t>
  </si>
  <si>
    <t>One-Time Ineligible</t>
  </si>
  <si>
    <t>Total Pre-Discounted Amount</t>
  </si>
  <si>
    <t>% Disc</t>
  </si>
  <si>
    <t>Total SLD Funding</t>
  </si>
  <si>
    <t>Applicant Funding (est.)</t>
  </si>
  <si>
    <t>Notes, Start/End date &amp; Next Steps</t>
  </si>
  <si>
    <t>WAN</t>
  </si>
  <si>
    <t>A WAN for the Library System.  There are a total of 21 circuits at $24,115.44.   They have the following speeds:  19 use 1.5M at $19215.49, one uses 3M at $1326.97 and one uses 30M at $3572.98 on acct #s:  831-000-7606-209 and 8002-947-4626 .</t>
  </si>
  <si>
    <t>ATT</t>
  </si>
  <si>
    <t xml:space="preserve">Contract C3-A-12-10-TS-01  signed 4.12.16  Start date 7.1.19  end date 6.30.20.   </t>
  </si>
  <si>
    <t>19 circuits at 1.5M:  Armona Community, Auberry, Bear Mountain, Big Creek, Boron, Buttonwillow, El Portal, Kern River Valley, Piedra, Red Cloud, Shafter, Shaver, Sierra Vista, Snelling, Wawona (Bassett Memorial), Wofford Heights, Yosemite, Delphi and Teugue.</t>
  </si>
  <si>
    <t>There are two ATT bills and I added the dollars together to create one FRN.</t>
  </si>
  <si>
    <t>One at 3M  Fowler</t>
  </si>
  <si>
    <t>One at 30M Fresno</t>
  </si>
  <si>
    <t>Total WAN</t>
  </si>
  <si>
    <t>831-00-7606209</t>
  </si>
  <si>
    <t>8002-947-4626</t>
  </si>
  <si>
    <t xml:space="preserve">Grand </t>
  </si>
  <si>
    <t>using 1.5M</t>
  </si>
  <si>
    <t>3M</t>
  </si>
  <si>
    <t>30M</t>
  </si>
  <si>
    <t>Total</t>
  </si>
  <si>
    <t>19 at 1.5M $311.00</t>
  </si>
  <si>
    <t>Armona Community</t>
  </si>
  <si>
    <t>1 at 3M $477</t>
  </si>
  <si>
    <t>Auberry Branch</t>
  </si>
  <si>
    <t xml:space="preserve">One at 30 M </t>
  </si>
  <si>
    <t>Bear Mountain Branch</t>
  </si>
  <si>
    <t>21 circuits</t>
  </si>
  <si>
    <t>Big Creek Branch</t>
  </si>
  <si>
    <t>Boron Branch</t>
  </si>
  <si>
    <t>Buttonwillow Branch</t>
  </si>
  <si>
    <t>Fresno</t>
  </si>
  <si>
    <t>El Portal Branch</t>
  </si>
  <si>
    <t>Kern River Valley Branch</t>
  </si>
  <si>
    <t>Fowler Branch</t>
  </si>
  <si>
    <t>Piedra Branch</t>
  </si>
  <si>
    <t>Red Cloud Branch</t>
  </si>
  <si>
    <t>Shafter Branch</t>
  </si>
  <si>
    <t>Shaver Lake</t>
  </si>
  <si>
    <t>Sierra Vista Library Kiosk</t>
  </si>
  <si>
    <t>Snelling Branch</t>
  </si>
  <si>
    <t>Wawona(Bassett Memorial)</t>
  </si>
  <si>
    <t>Wofford Heights Branch</t>
  </si>
  <si>
    <t>Yosemite Branch</t>
  </si>
  <si>
    <t>Delphi</t>
  </si>
  <si>
    <t>Teugue</t>
  </si>
  <si>
    <t xml:space="preserve">This should be the new monthly total </t>
  </si>
  <si>
    <t xml:space="preserve">FOR PIA:  See the spreadsheet below.  This shows the correct narrative and the correct dollar amounts when both ATT Account numbers are added together.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</si>
</sst>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quot;$&quot;#,##0"/>
    <numFmt numFmtId="165" formatCode="&quot;$&quot;#,##0.00"/>
  </numFmts>
  <fonts count="14" x14ac:knownFonts="1">
    <font>
      <sz val="11"/>
      <color theme="1"/>
      <name val="Calibri"/>
      <family val="2"/>
      <scheme val="minor"/>
    </font>
    <font>
      <sz val="11"/>
      <color theme="1"/>
      <name val="Calibri"/>
      <family val="2"/>
      <scheme val="minor"/>
    </font>
    <font>
      <sz val="10"/>
      <name val="Arial"/>
      <family val="2"/>
    </font>
    <font>
      <sz val="14"/>
      <name val="Calibri"/>
      <family val="2"/>
      <scheme val="minor"/>
    </font>
    <font>
      <b/>
      <sz val="9"/>
      <name val="Calibri"/>
      <family val="2"/>
      <scheme val="minor"/>
    </font>
    <font>
      <sz val="9"/>
      <name val="Calibri"/>
      <family val="2"/>
      <scheme val="minor"/>
    </font>
    <font>
      <sz val="11"/>
      <name val="Calibri"/>
      <family val="2"/>
      <scheme val="minor"/>
    </font>
    <font>
      <b/>
      <sz val="10"/>
      <name val="Calibri"/>
      <family val="2"/>
      <scheme val="minor"/>
    </font>
    <font>
      <sz val="10"/>
      <name val="Calibri"/>
      <family val="2"/>
      <scheme val="minor"/>
    </font>
    <font>
      <sz val="11"/>
      <name val="Arial"/>
      <family val="2"/>
    </font>
    <font>
      <sz val="12"/>
      <name val="Arial"/>
      <family val="2"/>
    </font>
    <font>
      <sz val="11"/>
      <color theme="1"/>
      <name val="Arial"/>
      <family val="2"/>
    </font>
    <font>
      <sz val="12"/>
      <color theme="1"/>
      <name val="Arial"/>
      <family val="2"/>
    </font>
    <font>
      <sz val="11"/>
      <color rgb="FF222222"/>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2" fillId="0" borderId="0"/>
    <xf numFmtId="0" fontId="1" fillId="0" borderId="0"/>
  </cellStyleXfs>
  <cellXfs count="59">
    <xf numFmtId="0" fontId="0" fillId="0" borderId="0" xfId="0"/>
    <xf numFmtId="0" fontId="3" fillId="2" borderId="0" xfId="0" applyFont="1" applyFill="1" applyAlignment="1">
      <alignment wrapText="1"/>
    </xf>
    <xf numFmtId="0" fontId="3" fillId="2" borderId="0" xfId="2" applyFont="1" applyFill="1" applyAlignment="1">
      <alignment wrapText="1"/>
    </xf>
    <xf numFmtId="14" fontId="3" fillId="2" borderId="0" xfId="2" applyNumberFormat="1" applyFont="1" applyFill="1" applyAlignment="1">
      <alignment wrapText="1"/>
    </xf>
    <xf numFmtId="0" fontId="4" fillId="0" borderId="0" xfId="2" applyFont="1" applyBorder="1" applyAlignment="1">
      <alignment horizontal="center" wrapText="1"/>
    </xf>
    <xf numFmtId="44" fontId="4" fillId="0" borderId="0" xfId="2" applyNumberFormat="1" applyFont="1" applyBorder="1" applyAlignment="1">
      <alignment horizontal="center" wrapText="1"/>
    </xf>
    <xf numFmtId="0" fontId="4" fillId="0" borderId="0" xfId="2" quotePrefix="1" applyFont="1" applyBorder="1" applyAlignment="1">
      <alignment horizontal="center" wrapText="1"/>
    </xf>
    <xf numFmtId="0" fontId="5" fillId="0" borderId="0" xfId="2" applyFont="1" applyBorder="1" applyAlignment="1">
      <alignment horizontal="center" wrapText="1"/>
    </xf>
    <xf numFmtId="0" fontId="6" fillId="0" borderId="0" xfId="2" applyFont="1" applyBorder="1" applyAlignment="1">
      <alignment horizontal="center" wrapText="1"/>
    </xf>
    <xf numFmtId="0" fontId="6" fillId="0" borderId="0" xfId="2" applyFont="1" applyBorder="1" applyAlignment="1">
      <alignment horizontal="center" textRotation="90" wrapText="1"/>
    </xf>
    <xf numFmtId="44" fontId="6" fillId="0" borderId="0" xfId="2" applyNumberFormat="1" applyFont="1" applyBorder="1" applyAlignment="1">
      <alignment horizontal="center" wrapText="1"/>
    </xf>
    <xf numFmtId="0" fontId="6" fillId="0" borderId="0" xfId="2" quotePrefix="1" applyFont="1" applyBorder="1" applyAlignment="1">
      <alignment horizontal="center" wrapText="1"/>
    </xf>
    <xf numFmtId="0" fontId="7" fillId="0" borderId="1" xfId="2" applyFont="1" applyBorder="1" applyAlignment="1">
      <alignment horizontal="center" vertical="center"/>
    </xf>
    <xf numFmtId="164" fontId="7" fillId="0" borderId="2" xfId="2" applyNumberFormat="1" applyFont="1" applyBorder="1" applyAlignment="1">
      <alignment horizontal="center" vertical="center" wrapText="1"/>
    </xf>
    <xf numFmtId="0" fontId="8" fillId="0" borderId="1" xfId="2" applyFont="1" applyBorder="1" applyAlignment="1">
      <alignment horizontal="left" vertical="center" wrapText="1"/>
    </xf>
    <xf numFmtId="0" fontId="7" fillId="0" borderId="1" xfId="2" applyFont="1" applyFill="1" applyBorder="1" applyAlignment="1">
      <alignment horizontal="left" vertical="center" wrapText="1"/>
    </xf>
    <xf numFmtId="0" fontId="8" fillId="0" borderId="3" xfId="0" applyFont="1" applyFill="1" applyBorder="1"/>
    <xf numFmtId="164" fontId="7" fillId="0" borderId="1" xfId="2" applyNumberFormat="1" applyFont="1" applyFill="1" applyBorder="1" applyAlignment="1">
      <alignment horizontal="left" vertical="center" wrapText="1"/>
    </xf>
    <xf numFmtId="0" fontId="7" fillId="0" borderId="1" xfId="2" applyNumberFormat="1" applyFont="1" applyFill="1" applyBorder="1" applyAlignment="1">
      <alignment horizontal="center" vertical="center"/>
    </xf>
    <xf numFmtId="44" fontId="8" fillId="0" borderId="1" xfId="2" applyNumberFormat="1" applyFont="1" applyFill="1" applyBorder="1" applyAlignment="1">
      <alignment vertical="center"/>
    </xf>
    <xf numFmtId="8" fontId="8" fillId="0" borderId="1" xfId="2" applyNumberFormat="1" applyFont="1" applyBorder="1" applyAlignment="1">
      <alignment vertical="center"/>
    </xf>
    <xf numFmtId="9" fontId="8" fillId="0" borderId="1" xfId="2" applyNumberFormat="1" applyFont="1" applyBorder="1" applyAlignment="1">
      <alignment horizontal="center" vertical="center"/>
    </xf>
    <xf numFmtId="164" fontId="8" fillId="0" borderId="1" xfId="2" applyNumberFormat="1" applyFont="1" applyBorder="1" applyAlignment="1">
      <alignment horizontal="center" vertical="center" wrapText="1"/>
    </xf>
    <xf numFmtId="0" fontId="8" fillId="0" borderId="0" xfId="0" applyFont="1"/>
    <xf numFmtId="0" fontId="2" fillId="0" borderId="0" xfId="0" applyFont="1"/>
    <xf numFmtId="0" fontId="9" fillId="0" borderId="0" xfId="0" applyFont="1" applyFill="1"/>
    <xf numFmtId="0" fontId="10" fillId="3" borderId="0" xfId="0" applyFont="1" applyFill="1"/>
    <xf numFmtId="0" fontId="10" fillId="0" borderId="0" xfId="0" applyFont="1" applyFill="1"/>
    <xf numFmtId="0" fontId="2" fillId="0" borderId="0" xfId="0" applyFont="1" applyFill="1"/>
    <xf numFmtId="0" fontId="0" fillId="0" borderId="0" xfId="0" applyFill="1"/>
    <xf numFmtId="0" fontId="11" fillId="0" borderId="0" xfId="3" applyFont="1" applyFill="1" applyBorder="1" applyAlignment="1">
      <alignment vertical="center"/>
    </xf>
    <xf numFmtId="0" fontId="9" fillId="0" borderId="0" xfId="0" applyFont="1"/>
    <xf numFmtId="0" fontId="12" fillId="0" borderId="0" xfId="3" applyFont="1" applyFill="1" applyBorder="1" applyAlignment="1">
      <alignment vertical="center"/>
    </xf>
    <xf numFmtId="0" fontId="13" fillId="0" borderId="0" xfId="0" applyFont="1" applyFill="1"/>
    <xf numFmtId="0" fontId="10" fillId="0" borderId="0" xfId="0" applyFont="1"/>
    <xf numFmtId="44" fontId="10" fillId="0" borderId="0" xfId="1" applyFont="1"/>
    <xf numFmtId="8" fontId="9" fillId="0" borderId="0" xfId="0" applyNumberFormat="1" applyFont="1" applyFill="1" applyAlignment="1"/>
    <xf numFmtId="0" fontId="0" fillId="0" borderId="0" xfId="0" applyFill="1" applyAlignment="1"/>
    <xf numFmtId="0" fontId="10" fillId="4" borderId="0" xfId="0" applyFont="1" applyFill="1"/>
    <xf numFmtId="0" fontId="0" fillId="4" borderId="0" xfId="0" applyFill="1"/>
    <xf numFmtId="0" fontId="10" fillId="5" borderId="0" xfId="0" applyFont="1" applyFill="1"/>
    <xf numFmtId="165" fontId="9" fillId="4" borderId="0" xfId="0" applyNumberFormat="1" applyFont="1" applyFill="1"/>
    <xf numFmtId="165" fontId="9" fillId="5" borderId="0" xfId="0" applyNumberFormat="1" applyFont="1" applyFill="1"/>
    <xf numFmtId="165" fontId="9" fillId="3" borderId="0" xfId="0" applyNumberFormat="1" applyFont="1" applyFill="1"/>
    <xf numFmtId="165" fontId="9" fillId="0" borderId="0" xfId="0" applyNumberFormat="1" applyFont="1" applyFill="1"/>
    <xf numFmtId="0" fontId="0" fillId="6" borderId="0" xfId="0" applyFill="1"/>
    <xf numFmtId="44" fontId="6" fillId="6" borderId="0" xfId="2" applyNumberFormat="1" applyFont="1" applyFill="1" applyBorder="1" applyAlignment="1">
      <alignment horizontal="center" wrapText="1"/>
    </xf>
    <xf numFmtId="0" fontId="9" fillId="6" borderId="0" xfId="0" applyFont="1" applyFill="1"/>
    <xf numFmtId="165" fontId="9" fillId="6" borderId="0" xfId="0" applyNumberFormat="1" applyFont="1" applyFill="1"/>
    <xf numFmtId="0" fontId="9" fillId="0" borderId="0" xfId="0" applyFont="1" applyFill="1" applyAlignment="1">
      <alignment wrapText="1"/>
    </xf>
    <xf numFmtId="0" fontId="9" fillId="0" borderId="0" xfId="0" applyFont="1" applyAlignment="1">
      <alignment wrapText="1"/>
    </xf>
    <xf numFmtId="6" fontId="10" fillId="3" borderId="0" xfId="0" applyNumberFormat="1" applyFont="1" applyFill="1" applyAlignment="1">
      <alignment wrapText="1"/>
    </xf>
    <xf numFmtId="0" fontId="0" fillId="3" borderId="0" xfId="0" applyFill="1" applyAlignment="1">
      <alignment wrapText="1"/>
    </xf>
    <xf numFmtId="0" fontId="3" fillId="2" borderId="0" xfId="2" applyFont="1" applyFill="1" applyBorder="1" applyAlignment="1">
      <alignment horizontal="center" vertical="center" wrapText="1"/>
    </xf>
    <xf numFmtId="0" fontId="3" fillId="2" borderId="0" xfId="0" applyFont="1" applyFill="1" applyAlignment="1">
      <alignment horizontal="center" wrapText="1"/>
    </xf>
    <xf numFmtId="0" fontId="6" fillId="0" borderId="0" xfId="2" applyFont="1" applyBorder="1" applyAlignment="1">
      <alignment horizontal="center" wrapText="1"/>
    </xf>
    <xf numFmtId="0" fontId="0" fillId="0" borderId="0" xfId="0" applyAlignment="1">
      <alignment horizontal="center" wrapText="1"/>
    </xf>
    <xf numFmtId="0" fontId="6" fillId="3" borderId="0" xfId="2" applyFont="1" applyFill="1" applyBorder="1" applyAlignment="1">
      <alignment horizontal="center" wrapText="1"/>
    </xf>
    <xf numFmtId="0" fontId="0" fillId="3" borderId="0" xfId="0" applyFill="1" applyAlignment="1">
      <alignment horizontal="center" wrapText="1"/>
    </xf>
  </cellXfs>
  <cellStyles count="4">
    <cellStyle name="Currency" xfId="1" builtinId="4"/>
    <cellStyle name="Normal" xfId="0" builtinId="0"/>
    <cellStyle name="Normal 2 3" xfId="2" xr:uid="{8A341D27-C40C-4963-8DB7-BC98DF86076F}"/>
    <cellStyle name="Normal 9" xfId="3" xr:uid="{355A9E8D-A4DD-420B-9A48-9DD7443A98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5C11C-AC18-4D20-95BC-A3EA4C2D034C}">
  <dimension ref="A1:W33"/>
  <sheetViews>
    <sheetView tabSelected="1" workbookViewId="0">
      <selection activeCell="D17" sqref="D17"/>
    </sheetView>
  </sheetViews>
  <sheetFormatPr defaultRowHeight="15" x14ac:dyDescent="0.25"/>
  <cols>
    <col min="4" max="4" width="27.5703125" customWidth="1"/>
    <col min="5" max="5" width="7.7109375" customWidth="1"/>
    <col min="6" max="7" width="7.140625" customWidth="1"/>
    <col min="8" max="8" width="7.5703125" customWidth="1"/>
    <col min="10" max="10" width="10.5703125" customWidth="1"/>
    <col min="11" max="11" width="11.28515625" customWidth="1"/>
    <col min="12" max="12" width="10.140625" bestFit="1" customWidth="1"/>
    <col min="14" max="14" width="11.28515625" bestFit="1" customWidth="1"/>
    <col min="15" max="15" width="12.42578125" customWidth="1"/>
    <col min="16" max="16" width="8.85546875" customWidth="1"/>
    <col min="17" max="17" width="14" customWidth="1"/>
    <col min="18" max="18" width="12.7109375" customWidth="1"/>
    <col min="19" max="19" width="16" customWidth="1"/>
  </cols>
  <sheetData>
    <row r="1" spans="1:23" x14ac:dyDescent="0.25">
      <c r="A1" s="45" t="s">
        <v>66</v>
      </c>
      <c r="B1" s="45"/>
      <c r="C1" s="45"/>
      <c r="D1" s="45"/>
      <c r="E1" s="45"/>
      <c r="F1" s="45"/>
      <c r="G1" s="45"/>
      <c r="H1" s="45"/>
      <c r="I1" s="45"/>
      <c r="J1" s="45"/>
      <c r="K1" s="45"/>
      <c r="L1" s="45"/>
      <c r="M1" s="45"/>
      <c r="N1" s="45"/>
    </row>
    <row r="3" spans="1:23" ht="18.75" x14ac:dyDescent="0.25">
      <c r="A3" s="53" t="s">
        <v>0</v>
      </c>
      <c r="B3" s="53"/>
      <c r="C3" s="53"/>
      <c r="D3" s="53"/>
      <c r="E3" s="53"/>
      <c r="F3" s="53"/>
      <c r="G3" s="53"/>
      <c r="H3" s="53"/>
      <c r="I3" s="53"/>
      <c r="J3" s="53"/>
      <c r="K3" s="53"/>
      <c r="L3" s="53"/>
      <c r="M3" s="53"/>
      <c r="N3" s="53"/>
      <c r="O3" s="53"/>
      <c r="P3" s="53"/>
      <c r="Q3" s="53"/>
      <c r="R3" s="53"/>
      <c r="S3" s="53"/>
    </row>
    <row r="4" spans="1:23" ht="37.5" x14ac:dyDescent="0.3">
      <c r="A4" s="54" t="s">
        <v>1</v>
      </c>
      <c r="B4" s="54"/>
      <c r="C4" s="54"/>
      <c r="D4" s="1" t="s">
        <v>2</v>
      </c>
      <c r="E4" s="1"/>
      <c r="F4" s="1"/>
      <c r="G4" s="1"/>
      <c r="H4" s="2"/>
      <c r="I4" s="2"/>
      <c r="J4" s="2"/>
      <c r="K4" s="2"/>
      <c r="L4" s="2"/>
      <c r="M4" s="1" t="s">
        <v>3</v>
      </c>
      <c r="N4" s="3"/>
      <c r="O4" s="2"/>
      <c r="P4" s="2"/>
      <c r="Q4" s="2"/>
      <c r="R4" s="2"/>
      <c r="S4" s="2" t="s">
        <v>4</v>
      </c>
    </row>
    <row r="5" spans="1:23" ht="36.75" x14ac:dyDescent="0.25">
      <c r="A5" s="4" t="s">
        <v>5</v>
      </c>
      <c r="B5" s="4" t="s">
        <v>6</v>
      </c>
      <c r="C5" s="4" t="s">
        <v>7</v>
      </c>
      <c r="D5" s="4" t="s">
        <v>8</v>
      </c>
      <c r="E5" s="4" t="s">
        <v>9</v>
      </c>
      <c r="F5" s="4" t="s">
        <v>10</v>
      </c>
      <c r="G5" s="4" t="s">
        <v>11</v>
      </c>
      <c r="H5" s="4" t="s">
        <v>12</v>
      </c>
      <c r="I5" s="4" t="s">
        <v>13</v>
      </c>
      <c r="J5" s="4" t="s">
        <v>14</v>
      </c>
      <c r="K5" s="5" t="s">
        <v>15</v>
      </c>
      <c r="L5" s="5" t="s">
        <v>16</v>
      </c>
      <c r="M5" s="5" t="s">
        <v>17</v>
      </c>
      <c r="N5" s="5" t="s">
        <v>18</v>
      </c>
      <c r="O5" s="5" t="s">
        <v>19</v>
      </c>
      <c r="P5" s="6" t="s">
        <v>20</v>
      </c>
      <c r="Q5" s="5" t="s">
        <v>21</v>
      </c>
      <c r="R5" s="5" t="s">
        <v>22</v>
      </c>
      <c r="S5" s="4" t="s">
        <v>23</v>
      </c>
    </row>
    <row r="6" spans="1:23" ht="106.5" customHeight="1" x14ac:dyDescent="0.25">
      <c r="A6" s="7">
        <v>1.1000000000000001</v>
      </c>
      <c r="B6" s="4"/>
      <c r="C6" s="8" t="s">
        <v>24</v>
      </c>
      <c r="D6" s="8" t="s">
        <v>25</v>
      </c>
      <c r="E6" s="9">
        <v>1999013803</v>
      </c>
      <c r="F6" s="9">
        <v>1899026084</v>
      </c>
      <c r="G6" s="9">
        <v>1799075571</v>
      </c>
      <c r="H6" s="9">
        <v>1699136975</v>
      </c>
      <c r="I6" s="8" t="s">
        <v>26</v>
      </c>
      <c r="J6" s="8">
        <v>143001192</v>
      </c>
      <c r="K6" s="46">
        <v>24115.439999999999</v>
      </c>
      <c r="L6" s="10">
        <v>0</v>
      </c>
      <c r="M6" s="10">
        <v>0</v>
      </c>
      <c r="N6" s="10">
        <v>0</v>
      </c>
      <c r="O6" s="10">
        <f t="shared" ref="O6" si="0">((K6-L6)*12)+M6-N6</f>
        <v>289385.27999999997</v>
      </c>
      <c r="P6" s="11">
        <v>0.9</v>
      </c>
      <c r="Q6" s="10">
        <f t="shared" ref="Q6" si="1">+O6*P6</f>
        <v>260446.75199999998</v>
      </c>
      <c r="R6" s="10">
        <f t="shared" ref="R6" si="2">+O6*(1-P6)</f>
        <v>28938.527999999991</v>
      </c>
      <c r="S6" s="8" t="s">
        <v>27</v>
      </c>
      <c r="T6" s="45" t="s">
        <v>65</v>
      </c>
      <c r="U6" s="45"/>
      <c r="V6" s="45"/>
      <c r="W6" s="45"/>
    </row>
    <row r="7" spans="1:23" ht="51.75" customHeight="1" x14ac:dyDescent="0.25">
      <c r="A7" s="4"/>
      <c r="B7" s="4"/>
      <c r="C7" s="8"/>
      <c r="D7" s="8"/>
      <c r="E7" s="9"/>
      <c r="F7" s="9"/>
      <c r="G7" s="9"/>
      <c r="H7" s="9"/>
      <c r="I7" s="55" t="s">
        <v>28</v>
      </c>
      <c r="J7" s="56"/>
      <c r="K7" s="56"/>
      <c r="L7" s="56"/>
      <c r="M7" s="56"/>
      <c r="N7" s="56"/>
      <c r="O7" s="56"/>
      <c r="P7" s="56"/>
      <c r="Q7" s="56"/>
      <c r="R7" s="56"/>
      <c r="S7" s="8"/>
    </row>
    <row r="8" spans="1:23" x14ac:dyDescent="0.25">
      <c r="A8" s="4"/>
      <c r="B8" s="4"/>
      <c r="C8" s="8"/>
      <c r="D8" s="57" t="s">
        <v>29</v>
      </c>
      <c r="E8" s="9"/>
      <c r="F8" s="9"/>
      <c r="G8" s="9"/>
      <c r="H8" s="9"/>
      <c r="I8" s="55" t="s">
        <v>30</v>
      </c>
      <c r="J8" s="56"/>
      <c r="K8" s="56"/>
      <c r="L8" s="56"/>
      <c r="M8" s="56"/>
      <c r="N8" s="56"/>
      <c r="O8" s="56"/>
      <c r="P8" s="56"/>
      <c r="Q8" s="56"/>
      <c r="R8" s="56"/>
      <c r="S8" s="8"/>
    </row>
    <row r="9" spans="1:23" ht="31.5" customHeight="1" x14ac:dyDescent="0.25">
      <c r="A9" s="4"/>
      <c r="B9" s="4"/>
      <c r="C9" s="8"/>
      <c r="D9" s="58"/>
      <c r="E9" s="9"/>
      <c r="F9" s="9"/>
      <c r="G9" s="9"/>
      <c r="H9" s="9"/>
      <c r="I9" s="55" t="s">
        <v>31</v>
      </c>
      <c r="J9" s="56"/>
      <c r="K9" s="56"/>
      <c r="L9" s="56"/>
      <c r="M9" s="56"/>
      <c r="N9" s="56"/>
      <c r="O9" s="56"/>
      <c r="P9" s="56"/>
      <c r="Q9" s="56"/>
      <c r="R9" s="56"/>
      <c r="S9" s="8"/>
    </row>
    <row r="10" spans="1:23" ht="25.5" x14ac:dyDescent="0.25">
      <c r="A10" s="12"/>
      <c r="B10" s="13"/>
      <c r="C10" s="14" t="s">
        <v>32</v>
      </c>
      <c r="D10" s="15"/>
      <c r="E10" s="15"/>
      <c r="F10" s="15"/>
      <c r="G10" s="15"/>
      <c r="H10" s="16"/>
      <c r="I10" s="17"/>
      <c r="J10" s="18"/>
      <c r="K10" s="19">
        <f>K6</f>
        <v>24115.439999999999</v>
      </c>
      <c r="L10" s="20">
        <f t="shared" ref="L10:O10" si="3">L6</f>
        <v>0</v>
      </c>
      <c r="M10" s="20">
        <f t="shared" si="3"/>
        <v>0</v>
      </c>
      <c r="N10" s="20">
        <f t="shared" si="3"/>
        <v>0</v>
      </c>
      <c r="O10" s="20">
        <f t="shared" si="3"/>
        <v>289385.27999999997</v>
      </c>
      <c r="P10" s="21"/>
      <c r="Q10" s="20">
        <f t="shared" ref="Q10:R10" si="4">Q6</f>
        <v>260446.75199999998</v>
      </c>
      <c r="R10" s="20">
        <f t="shared" si="4"/>
        <v>28938.527999999991</v>
      </c>
      <c r="S10" s="22"/>
    </row>
    <row r="11" spans="1:23" x14ac:dyDescent="0.25">
      <c r="A11" s="23"/>
      <c r="B11" s="23"/>
      <c r="C11" s="23"/>
      <c r="D11" s="23"/>
      <c r="E11" s="23"/>
      <c r="F11" s="23"/>
      <c r="G11" s="23"/>
      <c r="H11" s="23"/>
      <c r="I11" s="23"/>
      <c r="J11" s="23"/>
      <c r="K11" s="23"/>
      <c r="L11" s="23"/>
      <c r="M11" s="23"/>
      <c r="N11" s="23"/>
      <c r="O11" s="23"/>
      <c r="P11" s="23"/>
      <c r="Q11" s="23"/>
      <c r="R11" s="23"/>
      <c r="S11" s="23"/>
    </row>
    <row r="12" spans="1:23" x14ac:dyDescent="0.25">
      <c r="A12" s="24"/>
      <c r="B12" s="24"/>
      <c r="C12" s="24"/>
      <c r="D12" s="24"/>
      <c r="E12" s="24"/>
      <c r="F12" s="24"/>
      <c r="G12" s="24"/>
      <c r="H12" s="24"/>
      <c r="I12" s="24"/>
      <c r="J12" s="25"/>
      <c r="K12" s="25"/>
      <c r="L12" s="49" t="s">
        <v>33</v>
      </c>
      <c r="M12" s="25"/>
      <c r="N12" s="49" t="s">
        <v>34</v>
      </c>
      <c r="O12" s="47" t="s">
        <v>35</v>
      </c>
      <c r="P12" s="24"/>
      <c r="Q12" s="24"/>
      <c r="R12" s="24"/>
      <c r="S12" s="24"/>
    </row>
    <row r="13" spans="1:23" ht="15.75" x14ac:dyDescent="0.25">
      <c r="A13" s="38" t="s">
        <v>36</v>
      </c>
      <c r="B13" s="38"/>
      <c r="C13" s="38"/>
      <c r="D13" s="40" t="s">
        <v>37</v>
      </c>
      <c r="E13" s="26" t="s">
        <v>38</v>
      </c>
      <c r="F13" s="26"/>
      <c r="G13" s="26"/>
      <c r="H13" s="27"/>
      <c r="I13" s="27"/>
      <c r="J13" s="25"/>
      <c r="K13" s="25"/>
      <c r="L13" s="50"/>
      <c r="M13" s="25"/>
      <c r="N13" s="50"/>
      <c r="O13" s="47" t="s">
        <v>39</v>
      </c>
      <c r="P13" s="28"/>
      <c r="Q13" s="28"/>
      <c r="R13" s="29"/>
      <c r="S13" s="29"/>
    </row>
    <row r="14" spans="1:23" ht="15.75" x14ac:dyDescent="0.25">
      <c r="A14" s="38"/>
      <c r="B14" s="38"/>
      <c r="C14" s="38"/>
      <c r="D14" s="40"/>
      <c r="E14" s="26"/>
      <c r="F14" s="26"/>
      <c r="G14" s="26"/>
      <c r="H14" s="27"/>
      <c r="J14" s="30" t="s">
        <v>40</v>
      </c>
      <c r="K14" s="25"/>
      <c r="L14" s="41">
        <f>19*311</f>
        <v>5909</v>
      </c>
      <c r="M14" s="41"/>
      <c r="N14" s="41">
        <f>6220+(19*372.973)</f>
        <v>13306.487000000001</v>
      </c>
      <c r="O14" s="41">
        <f>L14+N14</f>
        <v>19215.487000000001</v>
      </c>
      <c r="P14" s="27"/>
      <c r="Q14" s="28"/>
      <c r="R14" s="29"/>
    </row>
    <row r="15" spans="1:23" ht="15.75" x14ac:dyDescent="0.25">
      <c r="A15" s="38" t="s">
        <v>41</v>
      </c>
      <c r="B15" s="38"/>
      <c r="C15" s="38"/>
      <c r="D15" s="40"/>
      <c r="E15" s="26"/>
      <c r="F15" s="26"/>
      <c r="G15" s="26"/>
      <c r="H15" s="27"/>
      <c r="J15" s="30" t="s">
        <v>42</v>
      </c>
      <c r="K15" s="25"/>
      <c r="L15" s="42">
        <v>477</v>
      </c>
      <c r="M15" s="42"/>
      <c r="N15" s="42">
        <v>849.97</v>
      </c>
      <c r="O15" s="42">
        <f t="shared" ref="O15:O17" si="5">L15+N15</f>
        <v>1326.97</v>
      </c>
      <c r="P15" s="27"/>
      <c r="Q15" s="28"/>
      <c r="R15" s="29"/>
      <c r="S15" s="29"/>
    </row>
    <row r="16" spans="1:23" ht="15.75" x14ac:dyDescent="0.25">
      <c r="A16" s="38" t="s">
        <v>43</v>
      </c>
      <c r="B16" s="38"/>
      <c r="C16" s="38"/>
      <c r="D16" s="40"/>
      <c r="E16" s="26"/>
      <c r="F16" s="26"/>
      <c r="G16" s="26"/>
      <c r="H16" s="27"/>
      <c r="I16" s="27"/>
      <c r="J16" s="30" t="s">
        <v>44</v>
      </c>
      <c r="K16" s="31"/>
      <c r="L16" s="43">
        <v>1600</v>
      </c>
      <c r="M16" s="43"/>
      <c r="N16" s="43">
        <f>1600+372.98</f>
        <v>1972.98</v>
      </c>
      <c r="O16" s="43">
        <f t="shared" si="5"/>
        <v>3572.98</v>
      </c>
      <c r="P16" s="27"/>
      <c r="Q16" s="28"/>
      <c r="R16" s="29"/>
      <c r="S16" s="29"/>
    </row>
    <row r="17" spans="1:19" ht="15.75" x14ac:dyDescent="0.25">
      <c r="A17" s="38" t="s">
        <v>45</v>
      </c>
      <c r="B17" s="38"/>
      <c r="C17" s="38"/>
      <c r="D17" s="40"/>
      <c r="E17" s="26"/>
      <c r="F17" s="26"/>
      <c r="G17" s="26"/>
      <c r="H17" s="27"/>
      <c r="I17" s="32"/>
      <c r="J17" s="25" t="s">
        <v>46</v>
      </c>
      <c r="K17" s="25"/>
      <c r="L17" s="44">
        <f>SUM(L14:L16)</f>
        <v>7986</v>
      </c>
      <c r="M17" s="44"/>
      <c r="N17" s="44">
        <f>SUM(N14:N16)</f>
        <v>16129.437</v>
      </c>
      <c r="O17" s="48">
        <f t="shared" si="5"/>
        <v>24115.436999999998</v>
      </c>
      <c r="P17" s="27"/>
      <c r="Q17" s="28"/>
      <c r="R17" s="29"/>
      <c r="S17" s="29"/>
    </row>
    <row r="18" spans="1:19" ht="15.75" x14ac:dyDescent="0.25">
      <c r="A18" s="38" t="s">
        <v>47</v>
      </c>
      <c r="B18" s="38"/>
      <c r="C18" s="38"/>
      <c r="D18" s="40"/>
      <c r="E18" s="26"/>
      <c r="F18" s="26"/>
      <c r="G18" s="26"/>
      <c r="H18" s="27"/>
      <c r="I18" s="29"/>
      <c r="J18" s="25"/>
      <c r="K18" s="25"/>
      <c r="L18" s="25"/>
      <c r="M18" s="25"/>
      <c r="N18" s="25"/>
      <c r="O18" s="25"/>
      <c r="P18" s="29"/>
      <c r="Q18" s="28"/>
      <c r="R18" s="29"/>
      <c r="S18" s="29"/>
    </row>
    <row r="19" spans="1:19" ht="15.75" x14ac:dyDescent="0.25">
      <c r="A19" s="38" t="s">
        <v>48</v>
      </c>
      <c r="B19" s="38"/>
      <c r="C19" s="38"/>
      <c r="D19" s="40"/>
      <c r="E19" s="26"/>
      <c r="F19" s="26"/>
      <c r="G19" s="26"/>
      <c r="H19" s="27"/>
      <c r="I19" s="32"/>
      <c r="J19" s="27"/>
      <c r="K19" s="27"/>
      <c r="L19" s="27"/>
      <c r="M19" s="27"/>
      <c r="N19" s="27"/>
      <c r="O19" s="29"/>
      <c r="P19" s="29"/>
      <c r="Q19" s="29"/>
      <c r="R19" s="29"/>
      <c r="S19" s="29"/>
    </row>
    <row r="20" spans="1:19" ht="15.75" x14ac:dyDescent="0.25">
      <c r="A20" s="38" t="s">
        <v>49</v>
      </c>
      <c r="B20" s="38"/>
      <c r="C20" s="38"/>
      <c r="D20" s="40"/>
      <c r="E20" s="26" t="s">
        <v>50</v>
      </c>
      <c r="F20" s="26"/>
      <c r="G20" s="26"/>
      <c r="H20" s="27"/>
      <c r="I20" s="32"/>
      <c r="J20" s="27"/>
      <c r="K20" s="27"/>
      <c r="L20" s="27"/>
      <c r="M20" s="27"/>
      <c r="N20" s="27"/>
      <c r="O20" s="29"/>
      <c r="P20" s="29"/>
      <c r="Q20" s="28"/>
      <c r="R20" s="29"/>
      <c r="S20" s="29"/>
    </row>
    <row r="21" spans="1:19" ht="15.75" x14ac:dyDescent="0.25">
      <c r="A21" s="38" t="s">
        <v>51</v>
      </c>
      <c r="B21" s="38"/>
      <c r="C21" s="38"/>
      <c r="D21" s="40"/>
      <c r="E21" s="26"/>
      <c r="F21" s="26"/>
      <c r="G21" s="26"/>
      <c r="H21" s="27"/>
      <c r="I21" s="27"/>
      <c r="J21" s="27"/>
      <c r="K21" s="27"/>
      <c r="L21" s="27"/>
      <c r="M21" s="27"/>
      <c r="N21" s="27"/>
      <c r="O21" s="29"/>
      <c r="P21" s="29"/>
      <c r="Q21" s="33"/>
      <c r="R21" s="29"/>
      <c r="S21" s="29"/>
    </row>
    <row r="22" spans="1:19" ht="15.75" x14ac:dyDescent="0.25">
      <c r="A22" s="38" t="s">
        <v>52</v>
      </c>
      <c r="B22" s="39"/>
      <c r="C22" s="38"/>
      <c r="D22" s="40" t="s">
        <v>53</v>
      </c>
      <c r="E22" s="26"/>
      <c r="F22" s="51"/>
      <c r="G22" s="52"/>
      <c r="H22" s="34"/>
      <c r="I22" s="34"/>
      <c r="J22" s="34"/>
      <c r="K22" s="34"/>
      <c r="L22" s="34"/>
      <c r="M22" s="34"/>
      <c r="N22" s="34"/>
    </row>
    <row r="23" spans="1:19" ht="15.75" x14ac:dyDescent="0.25">
      <c r="A23" s="38" t="s">
        <v>54</v>
      </c>
      <c r="B23" s="38"/>
      <c r="C23" s="38"/>
      <c r="D23" s="27"/>
      <c r="E23" s="27"/>
      <c r="F23" s="27"/>
      <c r="G23" s="27"/>
      <c r="H23" s="34"/>
      <c r="I23" s="35"/>
      <c r="J23" s="34"/>
      <c r="K23" s="34"/>
      <c r="L23" s="34"/>
      <c r="M23" s="34"/>
      <c r="N23" s="34"/>
    </row>
    <row r="24" spans="1:19" ht="15.75" x14ac:dyDescent="0.25">
      <c r="A24" s="38" t="s">
        <v>55</v>
      </c>
      <c r="B24" s="38"/>
      <c r="C24" s="38"/>
      <c r="D24" s="27"/>
      <c r="E24" s="27"/>
      <c r="F24" s="27"/>
      <c r="G24" s="27"/>
      <c r="H24" s="34"/>
      <c r="I24" s="27"/>
      <c r="J24" s="27"/>
      <c r="L24" s="27"/>
      <c r="M24" s="27"/>
      <c r="N24" s="27"/>
      <c r="O24" s="29"/>
    </row>
    <row r="25" spans="1:19" ht="15.75" x14ac:dyDescent="0.25">
      <c r="A25" s="38" t="s">
        <v>56</v>
      </c>
      <c r="B25" s="38"/>
      <c r="C25" s="38"/>
      <c r="D25" s="27"/>
      <c r="E25" s="27"/>
      <c r="F25" s="27"/>
      <c r="G25" s="27"/>
      <c r="H25" s="34"/>
      <c r="I25" s="27"/>
      <c r="J25" s="27"/>
      <c r="K25" s="27"/>
      <c r="L25" s="27"/>
      <c r="M25" s="27"/>
      <c r="N25" s="27"/>
      <c r="O25" s="29"/>
    </row>
    <row r="26" spans="1:19" ht="15.75" x14ac:dyDescent="0.25">
      <c r="A26" s="38" t="s">
        <v>57</v>
      </c>
      <c r="B26" s="38"/>
      <c r="C26" s="38"/>
      <c r="D26" s="27"/>
      <c r="E26" s="27"/>
      <c r="F26" s="27"/>
      <c r="G26" s="27"/>
      <c r="H26" s="34"/>
      <c r="I26" s="27"/>
      <c r="J26" s="27"/>
      <c r="K26" s="27"/>
      <c r="L26" s="27"/>
      <c r="M26" s="27"/>
      <c r="N26" s="27"/>
      <c r="O26" s="29"/>
    </row>
    <row r="27" spans="1:19" ht="15.75" x14ac:dyDescent="0.25">
      <c r="A27" s="38" t="s">
        <v>58</v>
      </c>
      <c r="B27" s="38"/>
      <c r="C27" s="38"/>
      <c r="D27" s="29"/>
      <c r="E27" s="29"/>
      <c r="F27" s="27"/>
      <c r="G27" s="27"/>
      <c r="H27" s="34"/>
      <c r="I27" s="27"/>
      <c r="J27" s="27"/>
      <c r="K27" s="27"/>
      <c r="L27" s="36"/>
      <c r="M27" s="37"/>
      <c r="N27" s="27"/>
      <c r="O27" s="29"/>
    </row>
    <row r="28" spans="1:19" ht="15.75" x14ac:dyDescent="0.25">
      <c r="A28" s="38" t="s">
        <v>59</v>
      </c>
      <c r="B28" s="38"/>
      <c r="C28" s="38"/>
      <c r="D28" s="27"/>
      <c r="E28" s="27"/>
      <c r="F28" s="27"/>
      <c r="G28" s="27"/>
      <c r="H28" s="34"/>
      <c r="I28" s="29"/>
      <c r="J28" s="27"/>
      <c r="K28" s="29"/>
      <c r="L28" s="27"/>
      <c r="M28" s="27"/>
      <c r="N28" s="27"/>
      <c r="O28" s="29"/>
    </row>
    <row r="29" spans="1:19" ht="15.75" x14ac:dyDescent="0.25">
      <c r="A29" s="38" t="s">
        <v>60</v>
      </c>
      <c r="B29" s="38"/>
      <c r="C29" s="38"/>
      <c r="D29" s="27"/>
      <c r="E29" s="27"/>
      <c r="F29" s="27"/>
      <c r="G29" s="27"/>
      <c r="H29" s="34"/>
      <c r="I29" s="29"/>
      <c r="J29" s="29"/>
      <c r="K29" s="29"/>
      <c r="L29" s="29"/>
      <c r="M29" s="28"/>
      <c r="N29" s="27"/>
      <c r="O29" s="29"/>
    </row>
    <row r="30" spans="1:19" ht="15.75" x14ac:dyDescent="0.25">
      <c r="A30" s="38" t="s">
        <v>61</v>
      </c>
      <c r="B30" s="38"/>
      <c r="C30" s="38"/>
      <c r="D30" s="34"/>
      <c r="E30" s="34"/>
      <c r="F30" s="34"/>
      <c r="G30" s="34"/>
      <c r="H30" s="34"/>
      <c r="I30" s="27"/>
      <c r="J30" s="27"/>
      <c r="K30" s="27"/>
      <c r="L30" s="27"/>
      <c r="M30" s="27"/>
      <c r="N30" s="27"/>
      <c r="O30" s="29"/>
    </row>
    <row r="31" spans="1:19" ht="15.75" x14ac:dyDescent="0.25">
      <c r="A31" s="38" t="s">
        <v>62</v>
      </c>
      <c r="B31" s="38"/>
      <c r="C31" s="38"/>
      <c r="D31" s="34"/>
      <c r="E31" s="34"/>
      <c r="F31" s="34"/>
      <c r="G31" s="34"/>
      <c r="H31" s="34"/>
      <c r="I31" s="29"/>
      <c r="J31" s="29"/>
      <c r="K31" s="29"/>
      <c r="L31" s="29"/>
      <c r="M31" s="27"/>
      <c r="N31" s="27"/>
      <c r="O31" s="29"/>
    </row>
    <row r="32" spans="1:19" ht="15.75" x14ac:dyDescent="0.25">
      <c r="A32" s="38" t="s">
        <v>63</v>
      </c>
      <c r="B32" s="38"/>
      <c r="C32" s="38"/>
      <c r="D32" s="34"/>
      <c r="E32" s="34"/>
      <c r="F32" s="34"/>
      <c r="G32" s="34"/>
      <c r="H32" s="34"/>
      <c r="I32" s="27"/>
      <c r="J32" s="27"/>
      <c r="K32" s="27"/>
      <c r="L32" s="27"/>
      <c r="M32" s="27"/>
      <c r="N32" s="27"/>
      <c r="O32" s="29"/>
    </row>
    <row r="33" spans="1:14" ht="15.75" x14ac:dyDescent="0.25">
      <c r="A33" s="38" t="s">
        <v>64</v>
      </c>
      <c r="B33" s="39"/>
      <c r="C33" s="39"/>
      <c r="E33" s="34"/>
      <c r="F33" s="34"/>
      <c r="G33" s="34"/>
      <c r="H33" s="34"/>
      <c r="I33" s="34"/>
      <c r="J33" s="34"/>
      <c r="K33" s="34"/>
      <c r="L33" s="34"/>
      <c r="M33" s="34"/>
      <c r="N33" s="34"/>
    </row>
  </sheetData>
  <mergeCells count="9">
    <mergeCell ref="L12:L13"/>
    <mergeCell ref="N12:N13"/>
    <mergeCell ref="F22:G22"/>
    <mergeCell ref="A3:S3"/>
    <mergeCell ref="A4:C4"/>
    <mergeCell ref="I7:R7"/>
    <mergeCell ref="D8:D9"/>
    <mergeCell ref="I8:R8"/>
    <mergeCell ref="I9:R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7358E3024E2DF47BB653EA5586FAC2D" ma:contentTypeVersion="10" ma:contentTypeDescription="Create a new document." ma:contentTypeScope="" ma:versionID="82611fa64d00e06c9c1bb0104f3403b8">
  <xsd:schema xmlns:xsd="http://www.w3.org/2001/XMLSchema" xmlns:xs="http://www.w3.org/2001/XMLSchema" xmlns:p="http://schemas.microsoft.com/office/2006/metadata/properties" xmlns:ns2="28f2cb40-64ec-4d1b-8755-4a102cbdd2a5" xmlns:ns3="2580f79d-67f8-4db3-bed3-858703828863" targetNamespace="http://schemas.microsoft.com/office/2006/metadata/properties" ma:root="true" ma:fieldsID="e8d2e6f641c409986a1eee875d2f2b20" ns2:_="" ns3:_="">
    <xsd:import namespace="28f2cb40-64ec-4d1b-8755-4a102cbdd2a5"/>
    <xsd:import namespace="2580f79d-67f8-4db3-bed3-85870382886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3:SharedWithUsers" minOccurs="0"/>
                <xsd:element ref="ns3:SharedWithDetails" minOccurs="0"/>
                <xsd:element ref="ns2:MediaServiceEventHashCode" minOccurs="0"/>
                <xsd:element ref="ns2:MediaServiceGenerationTim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f2cb40-64ec-4d1b-8755-4a102cbdd2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80f79d-67f8-4db3-bed3-858703828863" elementFormDefault="qualified">
    <xsd:import namespace="http://schemas.microsoft.com/office/2006/documentManagement/types"/>
    <xsd:import namespace="http://schemas.microsoft.com/office/infopath/2007/PartnerControls"/>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754FDE-F790-4BE8-87C6-C82AEBD20410}">
  <ds:schemaRefs>
    <ds:schemaRef ds:uri="http://schemas.microsoft.com/sharepoint/v3/contenttype/forms"/>
  </ds:schemaRefs>
</ds:datastoreItem>
</file>

<file path=customXml/itemProps2.xml><?xml version="1.0" encoding="utf-8"?>
<ds:datastoreItem xmlns:ds="http://schemas.openxmlformats.org/officeDocument/2006/customXml" ds:itemID="{C1CBA2C1-B9F2-4C1A-B634-606E31C431F1}">
  <ds:schemaRefs>
    <ds:schemaRef ds:uri="http://schemas.microsoft.com/office/2006/documentManagement/types"/>
    <ds:schemaRef ds:uri="http://schemas.microsoft.com/office/2006/metadata/properties"/>
    <ds:schemaRef ds:uri="http://www.w3.org/XML/1998/namespace"/>
    <ds:schemaRef ds:uri="http://purl.org/dc/dcmitype/"/>
    <ds:schemaRef ds:uri="http://schemas.microsoft.com/office/infopath/2007/PartnerControls"/>
    <ds:schemaRef ds:uri="http://purl.org/dc/elements/1.1/"/>
    <ds:schemaRef ds:uri="http://purl.org/dc/terms/"/>
    <ds:schemaRef ds:uri="28f2cb40-64ec-4d1b-8755-4a102cbdd2a5"/>
    <ds:schemaRef ds:uri="http://schemas.openxmlformats.org/package/2006/metadata/core-properties"/>
    <ds:schemaRef ds:uri="2580f79d-67f8-4db3-bed3-858703828863"/>
  </ds:schemaRefs>
</ds:datastoreItem>
</file>

<file path=customXml/itemProps3.xml><?xml version="1.0" encoding="utf-8"?>
<ds:datastoreItem xmlns:ds="http://schemas.openxmlformats.org/officeDocument/2006/customXml" ds:itemID="{9A33F84C-683D-4C83-B6B8-74A1411653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f2cb40-64ec-4d1b-8755-4a102cbdd2a5"/>
    <ds:schemaRef ds:uri="2580f79d-67f8-4db3-bed3-858703828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471 worksheet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dc:creator>
  <cp:lastModifiedBy>CAROL</cp:lastModifiedBy>
  <dcterms:created xsi:type="dcterms:W3CDTF">2019-04-03T18:35:47Z</dcterms:created>
  <dcterms:modified xsi:type="dcterms:W3CDTF">2019-07-26T23:16:16Z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0x01010017358E3024E2DF47BB653EA5586FAC2D</vt:lpwstr>
  </property>
  <property fmtid="{D5CDD505-2E9C-101B-9397-08002B2CF9AE}" pid="3" name="AuthorIds_UIVersion_1024">
    <vt:lpwstr>14</vt:lpwstr>
  </property>
</Properties>
</file>