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Regulatory Reporting\499-A Filings\Everstream GLC Holding Company\2016\FCC Appeal\"/>
    </mc:Choice>
  </mc:AlternateContent>
  <bookViews>
    <workbookView xWindow="0" yWindow="0" windowWidth="28800" windowHeight="1245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3" l="1"/>
  <c r="L13" i="3"/>
  <c r="L12" i="3"/>
  <c r="I17" i="3"/>
  <c r="H17" i="3"/>
  <c r="E17" i="3"/>
  <c r="D17" i="3"/>
  <c r="H16" i="3"/>
  <c r="D16" i="3"/>
  <c r="J15" i="3"/>
  <c r="F15" i="3"/>
  <c r="J14" i="3"/>
  <c r="F14" i="3"/>
  <c r="J13" i="3"/>
  <c r="F13" i="3"/>
  <c r="J12" i="3"/>
  <c r="F12" i="3"/>
  <c r="J11" i="3"/>
  <c r="F11" i="3"/>
  <c r="J9" i="3"/>
  <c r="J8" i="3"/>
  <c r="F8" i="3"/>
  <c r="J7" i="3"/>
  <c r="F7" i="3"/>
  <c r="J6" i="3"/>
  <c r="F6" i="3"/>
  <c r="L17" i="3" l="1"/>
  <c r="E25" i="3"/>
  <c r="E27" i="3" s="1"/>
  <c r="I25" i="3"/>
  <c r="I27" i="3" s="1"/>
  <c r="E31" i="3" l="1"/>
  <c r="E30" i="3"/>
  <c r="E32" i="3" s="1"/>
  <c r="I30" i="3"/>
  <c r="I31" i="3"/>
  <c r="I32" i="3" l="1"/>
  <c r="E22" i="3"/>
  <c r="E23" i="3" s="1"/>
  <c r="L32" i="3"/>
  <c r="I22" i="3"/>
  <c r="I23" i="3" s="1"/>
</calcChain>
</file>

<file path=xl/sharedStrings.xml><?xml version="1.0" encoding="utf-8"?>
<sst xmlns="http://schemas.openxmlformats.org/spreadsheetml/2006/main" count="44" uniqueCount="34">
  <si>
    <t>Total</t>
  </si>
  <si>
    <t>Interstate</t>
  </si>
  <si>
    <t>%</t>
  </si>
  <si>
    <t>End-User Telecom &amp; Non-Telecom</t>
  </si>
  <si>
    <t>Resale Telecom</t>
  </si>
  <si>
    <t>418.3 - Other</t>
  </si>
  <si>
    <t>Gross billed from all sources</t>
  </si>
  <si>
    <t>Gross USF base amounts</t>
  </si>
  <si>
    <t>499A</t>
  </si>
  <si>
    <t>408 - Other local telecom service revenues</t>
  </si>
  <si>
    <t>Filer 831683 - Everstream GLC Holding Co LLC</t>
  </si>
  <si>
    <t>True-up base</t>
  </si>
  <si>
    <t>Contribution factor</t>
  </si>
  <si>
    <t>Circularity factor</t>
  </si>
  <si>
    <t>A (True-up base * Contribution factor)</t>
  </si>
  <si>
    <t>B (True-up base * Contribution factor * Circularity factor)</t>
  </si>
  <si>
    <t>A - B</t>
  </si>
  <si>
    <t>Contribution based on 499Qs</t>
  </si>
  <si>
    <t>True-up contribution</t>
  </si>
  <si>
    <t>Total contribution</t>
  </si>
  <si>
    <t>Revenue variance between 499A and 499Q projections</t>
  </si>
  <si>
    <t>305.2 - Local Private Line &amp; Business Data Service - VOIP</t>
  </si>
  <si>
    <t>305.1 - Local Private Line &amp; Business Data Service - Telecom</t>
  </si>
  <si>
    <t>304.1 - Per minute charges for orig or term calls - state or federal access tariff</t>
  </si>
  <si>
    <t>307 - Local Private Line &amp; Business Data Service - Other telecom</t>
  </si>
  <si>
    <t>404.1 - Fixed local services - Traditional Circuit Switched - Flat rate inc interstate toll - local</t>
  </si>
  <si>
    <t>404.4 - Interconnected VOIP - Offered in conjunction with broadband connection</t>
  </si>
  <si>
    <t>406 - Local Private Line &amp; Business Data Service</t>
  </si>
  <si>
    <t>2017 Filing (2016 Rev) - As Orig Filed</t>
  </si>
  <si>
    <t>2017 Filing (2016 Rev) - As Amended 7.19.18</t>
  </si>
  <si>
    <t>Difference</t>
  </si>
  <si>
    <t>Projected annual interstate revenue based on 499Qs</t>
  </si>
  <si>
    <t>Over-reported Interstate revenue on original filing</t>
  </si>
  <si>
    <t>Relief sought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</si>
</sst>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_(* #,##0.000000_);_(* \(#,##0.0000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/>
    <xf numFmtId="10" fontId="2" fillId="0" borderId="0" xfId="2" applyNumberFormat="1" applyFont="1" applyFill="1"/>
    <xf numFmtId="43" fontId="2" fillId="0" borderId="0" xfId="1" applyFont="1" applyFill="1"/>
    <xf numFmtId="0" fontId="0" fillId="0" borderId="0" xfId="0" applyFill="1"/>
    <xf numFmtId="164" fontId="0" fillId="0" borderId="0" xfId="1" applyNumberFormat="1" applyFont="1" applyFill="1"/>
    <xf numFmtId="10" fontId="0" fillId="0" borderId="0" xfId="2" applyNumberFormat="1" applyFont="1" applyFill="1"/>
    <xf numFmtId="43" fontId="0" fillId="0" borderId="0" xfId="1" applyFont="1" applyFill="1"/>
    <xf numFmtId="164" fontId="1" fillId="0" borderId="0" xfId="1" applyNumberFormat="1" applyFont="1" applyFill="1"/>
    <xf numFmtId="49" fontId="2" fillId="0" borderId="0" xfId="1" applyNumberFormat="1" applyFont="1" applyFill="1" applyBorder="1" applyAlignment="1">
      <alignment horizontal="center"/>
    </xf>
    <xf numFmtId="164" fontId="0" fillId="0" borderId="1" xfId="1" applyNumberFormat="1" applyFont="1" applyFill="1" applyBorder="1"/>
    <xf numFmtId="164" fontId="2" fillId="0" borderId="1" xfId="1" applyNumberFormat="1" applyFont="1" applyFill="1" applyBorder="1"/>
    <xf numFmtId="164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Border="1"/>
    <xf numFmtId="165" fontId="0" fillId="0" borderId="0" xfId="1" applyNumberFormat="1" applyFont="1" applyFill="1"/>
    <xf numFmtId="0" fontId="0" fillId="0" borderId="5" xfId="0" applyFill="1" applyBorder="1"/>
    <xf numFmtId="0" fontId="0" fillId="0" borderId="6" xfId="0" applyFill="1" applyBorder="1"/>
    <xf numFmtId="164" fontId="0" fillId="0" borderId="6" xfId="1" applyNumberFormat="1" applyFont="1" applyFill="1" applyBorder="1" applyAlignment="1">
      <alignment horizontal="right"/>
    </xf>
    <xf numFmtId="164" fontId="0" fillId="0" borderId="6" xfId="1" applyNumberFormat="1" applyFont="1" applyFill="1" applyBorder="1"/>
    <xf numFmtId="10" fontId="0" fillId="0" borderId="6" xfId="2" applyNumberFormat="1" applyFont="1" applyFill="1" applyBorder="1"/>
    <xf numFmtId="43" fontId="0" fillId="0" borderId="6" xfId="1" applyFont="1" applyFill="1" applyBorder="1"/>
    <xf numFmtId="0" fontId="0" fillId="0" borderId="8" xfId="0" applyFill="1" applyBorder="1"/>
    <xf numFmtId="0" fontId="0" fillId="0" borderId="0" xfId="0" applyFill="1" applyBorder="1"/>
    <xf numFmtId="164" fontId="0" fillId="0" borderId="0" xfId="1" applyNumberFormat="1" applyFont="1" applyFill="1" applyBorder="1" applyAlignment="1">
      <alignment horizontal="right"/>
    </xf>
    <xf numFmtId="165" fontId="0" fillId="0" borderId="0" xfId="1" applyNumberFormat="1" applyFont="1" applyFill="1" applyBorder="1"/>
    <xf numFmtId="10" fontId="0" fillId="0" borderId="0" xfId="2" applyNumberFormat="1" applyFont="1" applyFill="1" applyBorder="1"/>
    <xf numFmtId="43" fontId="0" fillId="0" borderId="0" xfId="1" applyFont="1" applyFill="1" applyBorder="1"/>
    <xf numFmtId="164" fontId="0" fillId="0" borderId="0" xfId="1" applyNumberFormat="1" applyFont="1" applyFill="1" applyBorder="1"/>
    <xf numFmtId="166" fontId="0" fillId="0" borderId="0" xfId="1" applyNumberFormat="1" applyFont="1" applyFill="1" applyBorder="1"/>
    <xf numFmtId="0" fontId="0" fillId="0" borderId="10" xfId="0" applyFill="1" applyBorder="1"/>
    <xf numFmtId="0" fontId="0" fillId="0" borderId="11" xfId="0" applyFill="1" applyBorder="1"/>
    <xf numFmtId="164" fontId="0" fillId="0" borderId="11" xfId="1" applyNumberFormat="1" applyFont="1" applyFill="1" applyBorder="1" applyAlignment="1">
      <alignment horizontal="right"/>
    </xf>
    <xf numFmtId="164" fontId="0" fillId="0" borderId="11" xfId="1" applyNumberFormat="1" applyFont="1" applyFill="1" applyBorder="1"/>
    <xf numFmtId="10" fontId="0" fillId="0" borderId="11" xfId="2" applyNumberFormat="1" applyFont="1" applyFill="1" applyBorder="1"/>
    <xf numFmtId="43" fontId="0" fillId="0" borderId="11" xfId="1" applyFont="1" applyFill="1" applyBorder="1"/>
    <xf numFmtId="0" fontId="0" fillId="0" borderId="0" xfId="0" applyFont="1" applyFill="1"/>
    <xf numFmtId="164" fontId="1" fillId="0" borderId="0" xfId="1" applyNumberFormat="1" applyFont="1" applyFill="1" applyBorder="1"/>
    <xf numFmtId="10" fontId="1" fillId="0" borderId="0" xfId="2" applyNumberFormat="1" applyFont="1" applyFill="1"/>
    <xf numFmtId="43" fontId="1" fillId="0" borderId="0" xfId="1" applyFont="1" applyFill="1"/>
    <xf numFmtId="0" fontId="0" fillId="0" borderId="0" xfId="0" applyFont="1"/>
    <xf numFmtId="0" fontId="0" fillId="0" borderId="0" xfId="0" applyFont="1" applyFill="1" applyAlignment="1">
      <alignment horizontal="right"/>
    </xf>
    <xf numFmtId="43" fontId="1" fillId="0" borderId="0" xfId="1" applyFont="1" applyFill="1" applyBorder="1"/>
    <xf numFmtId="164" fontId="2" fillId="2" borderId="0" xfId="1" applyNumberFormat="1" applyFont="1" applyFill="1"/>
    <xf numFmtId="164" fontId="0" fillId="2" borderId="0" xfId="1" applyNumberFormat="1" applyFont="1" applyFill="1"/>
    <xf numFmtId="0" fontId="2" fillId="0" borderId="14" xfId="0" applyFont="1" applyFill="1" applyBorder="1"/>
    <xf numFmtId="164" fontId="2" fillId="0" borderId="14" xfId="1" applyNumberFormat="1" applyFont="1" applyFill="1" applyBorder="1"/>
    <xf numFmtId="0" fontId="0" fillId="0" borderId="14" xfId="0" applyBorder="1"/>
    <xf numFmtId="0" fontId="2" fillId="0" borderId="14" xfId="0" applyFont="1" applyBorder="1"/>
    <xf numFmtId="0" fontId="0" fillId="0" borderId="14" xfId="0" applyFont="1" applyBorder="1"/>
    <xf numFmtId="164" fontId="2" fillId="2" borderId="14" xfId="0" applyNumberFormat="1" applyFont="1" applyFill="1" applyBorder="1"/>
    <xf numFmtId="10" fontId="0" fillId="0" borderId="7" xfId="2" applyNumberFormat="1" applyFont="1" applyFill="1" applyBorder="1"/>
    <xf numFmtId="10" fontId="0" fillId="0" borderId="9" xfId="2" applyNumberFormat="1" applyFont="1" applyFill="1" applyBorder="1"/>
    <xf numFmtId="10" fontId="0" fillId="0" borderId="12" xfId="2" applyNumberFormat="1" applyFont="1" applyFill="1" applyBorder="1"/>
    <xf numFmtId="0" fontId="2" fillId="0" borderId="13" xfId="0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 wrapText="1"/>
    </xf>
    <xf numFmtId="49" fontId="2" fillId="0" borderId="3" xfId="1" applyNumberFormat="1" applyFont="1" applyFill="1" applyBorder="1" applyAlignment="1">
      <alignment horizontal="center" wrapText="1"/>
    </xf>
    <xf numFmtId="49" fontId="2" fillId="0" borderId="4" xfId="1" applyNumberFormat="1" applyFont="1" applyFill="1" applyBorder="1" applyAlignment="1">
      <alignment horizontal="center" wrapText="1"/>
    </xf>
    <xf numFmtId="164" fontId="2" fillId="0" borderId="15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2" workbookViewId="0">
      <selection activeCell="M33" sqref="M33"/>
    </sheetView>
  </sheetViews>
  <sheetFormatPr defaultRowHeight="15" x14ac:dyDescent="0.25"/>
  <cols>
    <col min="1" max="1" width="5.42578125" style="7" bestFit="1" customWidth="1"/>
    <col min="2" max="2" width="3.5703125" style="7" customWidth="1"/>
    <col min="3" max="3" width="82.5703125" style="7" bestFit="1" customWidth="1"/>
    <col min="4" max="4" width="11.5703125" style="8" bestFit="1" customWidth="1"/>
    <col min="5" max="5" width="11.28515625" style="8" bestFit="1" customWidth="1"/>
    <col min="6" max="6" width="8.140625" style="9" bestFit="1" customWidth="1"/>
    <col min="7" max="7" width="5.7109375" style="10" customWidth="1"/>
    <col min="8" max="8" width="11.5703125" style="8" bestFit="1" customWidth="1"/>
    <col min="9" max="9" width="11.28515625" style="8" bestFit="1" customWidth="1"/>
    <col min="10" max="10" width="8.140625" style="9" bestFit="1" customWidth="1"/>
    <col min="12" max="12" width="12.42578125" customWidth="1"/>
    <col min="13" max="13" width="10.140625" bestFit="1" customWidth="1"/>
  </cols>
  <sheetData>
    <row r="1" spans="1:12" ht="15.75" thickBot="1" x14ac:dyDescent="0.3">
      <c r="A1" s="2" t="s">
        <v>10</v>
      </c>
    </row>
    <row r="2" spans="1:12" s="7" customFormat="1" ht="29.25" customHeight="1" thickBot="1" x14ac:dyDescent="0.3">
      <c r="D2" s="57" t="s">
        <v>28</v>
      </c>
      <c r="E2" s="58"/>
      <c r="F2" s="59"/>
      <c r="G2" s="10"/>
      <c r="H2" s="57" t="s">
        <v>29</v>
      </c>
      <c r="I2" s="58"/>
      <c r="J2" s="59"/>
      <c r="L2" s="56" t="s">
        <v>30</v>
      </c>
    </row>
    <row r="3" spans="1:12" s="7" customFormat="1" x14ac:dyDescent="0.25">
      <c r="A3" s="2" t="s">
        <v>8</v>
      </c>
      <c r="D3" s="12"/>
      <c r="E3" s="12"/>
      <c r="F3" s="12"/>
      <c r="G3" s="10"/>
      <c r="H3" s="12"/>
      <c r="I3" s="12"/>
      <c r="J3" s="12"/>
      <c r="L3" s="47"/>
    </row>
    <row r="4" spans="1:12" s="7" customFormat="1" x14ac:dyDescent="0.25">
      <c r="D4" s="8" t="s">
        <v>0</v>
      </c>
      <c r="E4" s="8" t="s">
        <v>1</v>
      </c>
      <c r="F4" s="9" t="s">
        <v>2</v>
      </c>
      <c r="G4" s="10"/>
      <c r="H4" s="8" t="s">
        <v>0</v>
      </c>
      <c r="I4" s="8" t="s">
        <v>1</v>
      </c>
      <c r="J4" s="9" t="s">
        <v>2</v>
      </c>
      <c r="L4" s="48" t="s">
        <v>1</v>
      </c>
    </row>
    <row r="5" spans="1:12" s="7" customFormat="1" x14ac:dyDescent="0.25">
      <c r="B5" s="2" t="s">
        <v>4</v>
      </c>
      <c r="D5" s="8"/>
      <c r="E5" s="8"/>
      <c r="F5" s="9"/>
      <c r="G5" s="10"/>
      <c r="H5" s="8"/>
      <c r="I5" s="8"/>
      <c r="J5" s="9"/>
      <c r="L5" s="47"/>
    </row>
    <row r="6" spans="1:12" s="7" customFormat="1" x14ac:dyDescent="0.25">
      <c r="B6" s="2"/>
      <c r="C6" s="7" t="s">
        <v>23</v>
      </c>
      <c r="D6" s="8">
        <v>176463.28</v>
      </c>
      <c r="E6" s="8">
        <v>0</v>
      </c>
      <c r="F6" s="9">
        <f>E6/D6</f>
        <v>0</v>
      </c>
      <c r="G6" s="10"/>
      <c r="H6" s="8">
        <v>490</v>
      </c>
      <c r="I6" s="8">
        <v>0</v>
      </c>
      <c r="J6" s="9">
        <f>I6/H6</f>
        <v>0</v>
      </c>
      <c r="L6" s="47"/>
    </row>
    <row r="7" spans="1:12" s="7" customFormat="1" x14ac:dyDescent="0.25">
      <c r="B7" s="2"/>
      <c r="C7" s="7" t="s">
        <v>22</v>
      </c>
      <c r="D7" s="8">
        <v>10282290</v>
      </c>
      <c r="E7" s="8">
        <v>2563597.4900000002</v>
      </c>
      <c r="F7" s="9">
        <f>E7/D7</f>
        <v>0.24932164819315544</v>
      </c>
      <c r="G7" s="10"/>
      <c r="H7" s="8">
        <v>6155865.3799999999</v>
      </c>
      <c r="I7" s="8">
        <v>1534790.5</v>
      </c>
      <c r="J7" s="9">
        <f>I7/H7</f>
        <v>0.24932164777131627</v>
      </c>
      <c r="L7" s="47"/>
    </row>
    <row r="8" spans="1:12" s="7" customFormat="1" x14ac:dyDescent="0.25">
      <c r="B8" s="2"/>
      <c r="C8" s="7" t="s">
        <v>21</v>
      </c>
      <c r="D8" s="8">
        <v>101232</v>
      </c>
      <c r="E8" s="8">
        <v>101232</v>
      </c>
      <c r="F8" s="9">
        <f t="shared" ref="F8" si="0">E8/D8</f>
        <v>1</v>
      </c>
      <c r="G8" s="10"/>
      <c r="H8" s="8">
        <v>0</v>
      </c>
      <c r="I8" s="8">
        <v>0</v>
      </c>
      <c r="J8" s="9" t="e">
        <f t="shared" ref="J8:J9" si="1">I8/H8</f>
        <v>#DIV/0!</v>
      </c>
      <c r="L8" s="47"/>
    </row>
    <row r="9" spans="1:12" s="7" customFormat="1" x14ac:dyDescent="0.25">
      <c r="B9" s="2"/>
      <c r="C9" s="7" t="s">
        <v>24</v>
      </c>
      <c r="D9" s="8">
        <v>0</v>
      </c>
      <c r="E9" s="8">
        <v>0</v>
      </c>
      <c r="H9" s="8">
        <v>217685.85</v>
      </c>
      <c r="I9" s="8">
        <v>0</v>
      </c>
      <c r="J9" s="7">
        <f t="shared" si="1"/>
        <v>0</v>
      </c>
      <c r="L9" s="47"/>
    </row>
    <row r="10" spans="1:12" s="7" customFormat="1" x14ac:dyDescent="0.25">
      <c r="B10" s="2" t="s">
        <v>3</v>
      </c>
      <c r="D10" s="8"/>
      <c r="E10" s="8"/>
      <c r="F10" s="9"/>
      <c r="G10" s="10"/>
      <c r="H10" s="8"/>
      <c r="I10" s="8"/>
      <c r="J10" s="9"/>
      <c r="L10" s="47"/>
    </row>
    <row r="11" spans="1:12" s="7" customFormat="1" x14ac:dyDescent="0.25">
      <c r="B11" s="2"/>
      <c r="C11" s="7" t="s">
        <v>25</v>
      </c>
      <c r="D11" s="8">
        <v>3825</v>
      </c>
      <c r="E11" s="46">
        <v>0</v>
      </c>
      <c r="F11" s="9">
        <f t="shared" ref="F11:F15" si="2">E11/D11</f>
        <v>0</v>
      </c>
      <c r="G11" s="10"/>
      <c r="H11" s="8">
        <v>11998</v>
      </c>
      <c r="I11" s="46"/>
      <c r="J11" s="9">
        <f t="shared" ref="J11:J15" si="3">I11/H11</f>
        <v>0</v>
      </c>
      <c r="L11" s="52"/>
    </row>
    <row r="12" spans="1:12" s="7" customFormat="1" x14ac:dyDescent="0.25">
      <c r="C12" s="7" t="s">
        <v>26</v>
      </c>
      <c r="D12" s="8">
        <v>310682.95</v>
      </c>
      <c r="E12" s="46">
        <v>310682.95</v>
      </c>
      <c r="F12" s="9">
        <f t="shared" si="2"/>
        <v>1</v>
      </c>
      <c r="G12" s="10"/>
      <c r="H12" s="8">
        <v>243690.71999999986</v>
      </c>
      <c r="I12" s="46">
        <v>233266.04000000004</v>
      </c>
      <c r="J12" s="9">
        <f t="shared" si="3"/>
        <v>0.95722167836346073</v>
      </c>
      <c r="L12" s="52">
        <f>E12-I12</f>
        <v>77416.909999999974</v>
      </c>
    </row>
    <row r="13" spans="1:12" s="7" customFormat="1" x14ac:dyDescent="0.25">
      <c r="C13" s="7" t="s">
        <v>27</v>
      </c>
      <c r="D13" s="8">
        <v>5965285.7699999996</v>
      </c>
      <c r="E13" s="46">
        <v>5965285.7699999996</v>
      </c>
      <c r="F13" s="9">
        <f t="shared" si="2"/>
        <v>1</v>
      </c>
      <c r="G13" s="10"/>
      <c r="H13" s="8">
        <v>3272744.7499999981</v>
      </c>
      <c r="I13" s="46">
        <v>2360751.9800000018</v>
      </c>
      <c r="J13" s="9">
        <f t="shared" si="3"/>
        <v>0.72133703063766375</v>
      </c>
      <c r="L13" s="52">
        <f>E13-I13</f>
        <v>3604533.7899999977</v>
      </c>
    </row>
    <row r="14" spans="1:12" s="7" customFormat="1" x14ac:dyDescent="0.25">
      <c r="C14" s="7" t="s">
        <v>9</v>
      </c>
      <c r="D14" s="8">
        <v>130442</v>
      </c>
      <c r="E14" s="46">
        <v>130442</v>
      </c>
      <c r="F14" s="9">
        <f t="shared" si="2"/>
        <v>1</v>
      </c>
      <c r="G14" s="10"/>
      <c r="H14" s="8">
        <v>286023.12</v>
      </c>
      <c r="I14" s="46">
        <v>66532.975300000035</v>
      </c>
      <c r="J14" s="9">
        <f t="shared" si="3"/>
        <v>0.23261397645057516</v>
      </c>
      <c r="L14" s="52">
        <f>E14-I14</f>
        <v>63909.024699999965</v>
      </c>
    </row>
    <row r="15" spans="1:12" s="7" customFormat="1" x14ac:dyDescent="0.25">
      <c r="C15" s="7" t="s">
        <v>5</v>
      </c>
      <c r="D15" s="8">
        <v>2437445.15</v>
      </c>
      <c r="E15" s="8">
        <v>0</v>
      </c>
      <c r="F15" s="9">
        <f t="shared" si="2"/>
        <v>0</v>
      </c>
      <c r="G15" s="10"/>
      <c r="H15" s="8">
        <v>3430716.0200000005</v>
      </c>
      <c r="I15" s="8"/>
      <c r="J15" s="9">
        <f t="shared" si="3"/>
        <v>0</v>
      </c>
      <c r="L15" s="47"/>
    </row>
    <row r="16" spans="1:12" s="7" customFormat="1" x14ac:dyDescent="0.25">
      <c r="C16" s="3" t="s">
        <v>6</v>
      </c>
      <c r="D16" s="13">
        <f>SUM(D6:D15)</f>
        <v>19407666.149999999</v>
      </c>
      <c r="E16" s="8"/>
      <c r="F16" s="9"/>
      <c r="G16" s="10"/>
      <c r="H16" s="13">
        <f>SUM(H6:H15)</f>
        <v>13619213.839999996</v>
      </c>
      <c r="I16" s="8"/>
      <c r="J16" s="9"/>
      <c r="L16" s="47"/>
    </row>
    <row r="17" spans="1:13" s="2" customFormat="1" x14ac:dyDescent="0.25">
      <c r="C17" s="3" t="s">
        <v>7</v>
      </c>
      <c r="D17" s="4">
        <f>D13+D12+D14+D11</f>
        <v>6410235.7199999997</v>
      </c>
      <c r="E17" s="45">
        <f>E13+E12+E11+E14</f>
        <v>6406410.7199999997</v>
      </c>
      <c r="F17" s="5"/>
      <c r="G17" s="6"/>
      <c r="H17" s="4">
        <f>H13+H12+H14+H11</f>
        <v>3814456.589999998</v>
      </c>
      <c r="I17" s="45">
        <f>I13+I12+I11+I14</f>
        <v>2660550.9953000019</v>
      </c>
      <c r="J17" s="5"/>
      <c r="L17" s="52">
        <f>E17-I17</f>
        <v>3745859.7246999978</v>
      </c>
      <c r="M17" s="2" t="s">
        <v>32</v>
      </c>
    </row>
    <row r="18" spans="1:13" s="4" customFormat="1" x14ac:dyDescent="0.25">
      <c r="C18" s="15"/>
      <c r="L18" s="48"/>
    </row>
    <row r="19" spans="1:13" s="42" customFormat="1" x14ac:dyDescent="0.25">
      <c r="A19" s="38"/>
      <c r="B19" s="38"/>
      <c r="C19" s="43" t="s">
        <v>31</v>
      </c>
      <c r="D19" s="11"/>
      <c r="E19" s="39">
        <v>28609</v>
      </c>
      <c r="F19" s="28"/>
      <c r="G19" s="44"/>
      <c r="H19" s="11"/>
      <c r="I19" s="39">
        <v>28609</v>
      </c>
      <c r="J19" s="28"/>
      <c r="L19" s="51"/>
    </row>
    <row r="20" spans="1:13" s="42" customFormat="1" x14ac:dyDescent="0.25">
      <c r="A20" s="38"/>
      <c r="B20" s="38"/>
      <c r="C20" s="43"/>
      <c r="D20" s="11"/>
      <c r="E20" s="39"/>
      <c r="F20" s="28"/>
      <c r="G20" s="44"/>
      <c r="H20" s="11"/>
      <c r="I20" s="39"/>
      <c r="J20" s="28"/>
      <c r="L20" s="51"/>
    </row>
    <row r="21" spans="1:13" s="42" customFormat="1" x14ac:dyDescent="0.25">
      <c r="A21" s="38"/>
      <c r="B21" s="38"/>
      <c r="C21" s="43" t="s">
        <v>17</v>
      </c>
      <c r="D21" s="11"/>
      <c r="E21" s="39">
        <v>4232.1671338799997</v>
      </c>
      <c r="F21" s="40"/>
      <c r="G21" s="41"/>
      <c r="H21" s="11"/>
      <c r="I21" s="39">
        <v>4232.1671338799997</v>
      </c>
      <c r="J21" s="40"/>
      <c r="L21" s="51"/>
    </row>
    <row r="22" spans="1:13" s="42" customFormat="1" x14ac:dyDescent="0.25">
      <c r="A22" s="38"/>
      <c r="B22" s="38"/>
      <c r="C22" s="43" t="s">
        <v>18</v>
      </c>
      <c r="D22" s="11"/>
      <c r="E22" s="39">
        <f>-E32</f>
        <v>974603.62555506732</v>
      </c>
      <c r="F22" s="40"/>
      <c r="G22" s="41"/>
      <c r="H22" s="11"/>
      <c r="I22" s="39">
        <f>-I32</f>
        <v>402191.90302297764</v>
      </c>
      <c r="J22" s="9"/>
      <c r="L22" s="51"/>
    </row>
    <row r="23" spans="1:13" s="1" customFormat="1" x14ac:dyDescent="0.25">
      <c r="A23" s="2"/>
      <c r="B23" s="2"/>
      <c r="C23" s="3" t="s">
        <v>19</v>
      </c>
      <c r="D23" s="4"/>
      <c r="E23" s="14">
        <f>SUM(E21:E22)</f>
        <v>978835.79268894729</v>
      </c>
      <c r="F23" s="5"/>
      <c r="G23" s="6"/>
      <c r="H23" s="4"/>
      <c r="I23" s="14">
        <f>SUM(I21:I22)</f>
        <v>406424.07015685766</v>
      </c>
      <c r="J23" s="5"/>
      <c r="L23" s="50"/>
    </row>
    <row r="24" spans="1:13" s="1" customFormat="1" x14ac:dyDescent="0.25">
      <c r="A24" s="2"/>
      <c r="B24" s="2"/>
      <c r="C24" s="2"/>
      <c r="D24" s="16"/>
      <c r="E24" s="16"/>
      <c r="F24" s="5"/>
      <c r="G24" s="6"/>
      <c r="H24" s="16"/>
      <c r="I24" s="16"/>
      <c r="J24" s="5"/>
      <c r="L24" s="50"/>
    </row>
    <row r="25" spans="1:13" s="2" customFormat="1" x14ac:dyDescent="0.25">
      <c r="C25" s="3" t="s">
        <v>20</v>
      </c>
      <c r="D25" s="4"/>
      <c r="E25" s="4">
        <f>E19-E17</f>
        <v>-6377801.7199999997</v>
      </c>
      <c r="F25" s="5"/>
      <c r="G25" s="6"/>
      <c r="H25" s="4"/>
      <c r="I25" s="4">
        <f>I19-I17</f>
        <v>-2631941.9953000019</v>
      </c>
      <c r="J25" s="5"/>
      <c r="L25" s="47"/>
    </row>
    <row r="26" spans="1:13" ht="15.75" thickBot="1" x14ac:dyDescent="0.3">
      <c r="L26" s="49"/>
    </row>
    <row r="27" spans="1:13" x14ac:dyDescent="0.25">
      <c r="A27" s="18"/>
      <c r="B27" s="19"/>
      <c r="C27" s="19"/>
      <c r="D27" s="20" t="s">
        <v>11</v>
      </c>
      <c r="E27" s="21">
        <f>E25</f>
        <v>-6377801.7199999997</v>
      </c>
      <c r="F27" s="22"/>
      <c r="G27" s="23"/>
      <c r="H27" s="20" t="s">
        <v>11</v>
      </c>
      <c r="I27" s="21">
        <f>I25</f>
        <v>-2631941.9953000019</v>
      </c>
      <c r="J27" s="53"/>
      <c r="L27" s="49"/>
    </row>
    <row r="28" spans="1:13" x14ac:dyDescent="0.25">
      <c r="A28" s="24"/>
      <c r="B28" s="25"/>
      <c r="C28" s="25"/>
      <c r="D28" s="26" t="s">
        <v>12</v>
      </c>
      <c r="E28" s="27">
        <v>0.18049999999999999</v>
      </c>
      <c r="F28" s="28"/>
      <c r="G28" s="29"/>
      <c r="H28" s="26" t="s">
        <v>12</v>
      </c>
      <c r="I28" s="27">
        <v>0.18049999999999999</v>
      </c>
      <c r="J28" s="54"/>
      <c r="L28" s="49"/>
    </row>
    <row r="29" spans="1:13" x14ac:dyDescent="0.25">
      <c r="A29" s="24"/>
      <c r="B29" s="25"/>
      <c r="C29" s="25"/>
      <c r="D29" s="26" t="s">
        <v>13</v>
      </c>
      <c r="E29" s="31">
        <v>0.15339700000000001</v>
      </c>
      <c r="F29" s="28"/>
      <c r="G29" s="29"/>
      <c r="H29" s="26" t="s">
        <v>13</v>
      </c>
      <c r="I29" s="31">
        <v>0.15339700000000001</v>
      </c>
      <c r="J29" s="54"/>
      <c r="L29" s="49"/>
    </row>
    <row r="30" spans="1:13" x14ac:dyDescent="0.25">
      <c r="A30" s="24"/>
      <c r="B30" s="25"/>
      <c r="C30" s="25"/>
      <c r="D30" s="26" t="s">
        <v>14</v>
      </c>
      <c r="E30" s="30">
        <f>E27*E28</f>
        <v>-1151193.21046</v>
      </c>
      <c r="F30" s="28"/>
      <c r="G30" s="29"/>
      <c r="H30" s="26" t="s">
        <v>14</v>
      </c>
      <c r="I30" s="30">
        <f>I27*I28</f>
        <v>-475065.53015165031</v>
      </c>
      <c r="J30" s="54"/>
      <c r="L30" s="49"/>
    </row>
    <row r="31" spans="1:13" x14ac:dyDescent="0.25">
      <c r="A31" s="24"/>
      <c r="B31" s="25"/>
      <c r="C31" s="25"/>
      <c r="D31" s="26" t="s">
        <v>15</v>
      </c>
      <c r="E31" s="30">
        <f>E27*E28*E29</f>
        <v>-176589.58490493262</v>
      </c>
      <c r="F31" s="28"/>
      <c r="G31" s="29"/>
      <c r="H31" s="26" t="s">
        <v>15</v>
      </c>
      <c r="I31" s="30">
        <f>I27*I28*I29</f>
        <v>-72873.627128672699</v>
      </c>
      <c r="J31" s="54"/>
      <c r="L31" s="49"/>
    </row>
    <row r="32" spans="1:13" ht="15.75" thickBot="1" x14ac:dyDescent="0.3">
      <c r="A32" s="32"/>
      <c r="B32" s="33"/>
      <c r="C32" s="33"/>
      <c r="D32" s="34" t="s">
        <v>16</v>
      </c>
      <c r="E32" s="35">
        <f>E30-E31</f>
        <v>-974603.62555506732</v>
      </c>
      <c r="F32" s="36"/>
      <c r="G32" s="37"/>
      <c r="H32" s="34" t="s">
        <v>16</v>
      </c>
      <c r="I32" s="35">
        <f>I30-I31</f>
        <v>-402191.90302297764</v>
      </c>
      <c r="J32" s="55"/>
      <c r="L32" s="60">
        <f>E32-I32</f>
        <v>-572411.72253208968</v>
      </c>
      <c r="M32" s="1" t="s">
        <v>33</v>
      </c>
    </row>
    <row r="34" spans="5:9" x14ac:dyDescent="0.25">
      <c r="E34" s="17"/>
      <c r="I34" s="17"/>
    </row>
  </sheetData>
  <mergeCells count="2">
    <mergeCell ref="D2:F2"/>
    <mergeCell ref="H2:J2"/>
  </mergeCells>
  <pageMargins left="0.7" right="0.7" top="0.75" bottom="0.75" header="0.3" footer="0.3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Everstream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Chiarella</dc:creator>
  <cp:lastModifiedBy>Stephanie Chiarella</cp:lastModifiedBy>
  <cp:lastPrinted>2018-07-12T20:29:52Z</cp:lastPrinted>
  <dcterms:created xsi:type="dcterms:W3CDTF">2018-06-12T15:52:44Z</dcterms:created>
  <dcterms:modified xsi:type="dcterms:W3CDTF">2018-08-16T15:21:52Z</dcterms:modified>
</cp:coreProperties>
</file>