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720" yWindow="420" windowWidth="17450" windowHeight="5940"/>
  </bookViews>
  <sheets>
    <sheet name="Table 15" sheetId="9" r:id="rId1"/>
    <sheet name="Intermediate" sheetId="11" r:id="rId2"/>
    <sheet name="Owner to Brand Counts" sheetId="10" r:id="rId3"/>
    <sheet name="Table 32" sheetId="8" r:id="rId4"/>
  </sheets>
  <definedNames>
    <definedName name="_xlnm._FilterDatabase" localSheetId="2" hidden="1">'Owner to Brand Counts'!$B$3:$B$60</definedName>
    <definedName name="_xlnm.Print_Area" localSheetId="0">'Table 15'!$C$4:$D$24</definedName>
    <definedName name="_xlnm.Print_Area" localSheetId="3">'Table 32'!$P$3:$S$71</definedName>
    <definedName name="_xlnm.Print_Titles" localSheetId="3">'Table 32'!$3:$8</definedName>
  </definedNames>
  <calcPr calcId="145621"/>
</workbook>
</file>

<file path=xl/calcChain.xml><?xml version="1.0" encoding="utf-8"?>
<calcChain xmlns="http://schemas.openxmlformats.org/spreadsheetml/2006/main">
  <c r="C2" i="9" l="1"/>
  <c r="R1" i="8" l="1"/>
  <c r="Q1" i="8"/>
  <c r="P7" i="8"/>
  <c r="P71" i="8" s="1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9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B60" i="8"/>
  <c r="C60" i="8"/>
  <c r="D60" i="8"/>
  <c r="E60" i="8"/>
  <c r="F60" i="8"/>
  <c r="G60" i="8"/>
  <c r="K60" i="8"/>
  <c r="D9" i="9"/>
  <c r="L60" i="8" l="1"/>
  <c r="J60" i="8"/>
  <c r="I60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1" i="8"/>
  <c r="K62" i="8"/>
  <c r="K63" i="8"/>
  <c r="K64" i="8"/>
  <c r="K65" i="8"/>
  <c r="K66" i="8"/>
  <c r="B9" i="8" l="1"/>
  <c r="C9" i="8"/>
  <c r="D9" i="8"/>
  <c r="E9" i="8"/>
  <c r="F9" i="8"/>
  <c r="G9" i="8"/>
  <c r="B10" i="8"/>
  <c r="C10" i="8"/>
  <c r="D10" i="8"/>
  <c r="E10" i="8"/>
  <c r="F10" i="8"/>
  <c r="G10" i="8"/>
  <c r="B11" i="8"/>
  <c r="C11" i="8"/>
  <c r="D11" i="8"/>
  <c r="E11" i="8"/>
  <c r="F11" i="8"/>
  <c r="G11" i="8"/>
  <c r="B12" i="8"/>
  <c r="C12" i="8"/>
  <c r="D12" i="8"/>
  <c r="E12" i="8"/>
  <c r="F12" i="8"/>
  <c r="I12" i="8" s="1"/>
  <c r="G12" i="8"/>
  <c r="B13" i="8"/>
  <c r="C13" i="8"/>
  <c r="D13" i="8"/>
  <c r="E13" i="8"/>
  <c r="F13" i="8"/>
  <c r="G13" i="8"/>
  <c r="B14" i="8"/>
  <c r="C14" i="8"/>
  <c r="D14" i="8"/>
  <c r="E14" i="8"/>
  <c r="F14" i="8"/>
  <c r="G14" i="8"/>
  <c r="B15" i="8"/>
  <c r="C15" i="8"/>
  <c r="D15" i="8"/>
  <c r="E15" i="8"/>
  <c r="F15" i="8"/>
  <c r="G15" i="8"/>
  <c r="B16" i="8"/>
  <c r="C16" i="8"/>
  <c r="D16" i="8"/>
  <c r="E16" i="8"/>
  <c r="F16" i="8"/>
  <c r="G16" i="8"/>
  <c r="B17" i="8"/>
  <c r="C17" i="8"/>
  <c r="D17" i="8"/>
  <c r="E17" i="8"/>
  <c r="F17" i="8"/>
  <c r="G17" i="8"/>
  <c r="B18" i="8"/>
  <c r="C18" i="8"/>
  <c r="D18" i="8"/>
  <c r="E18" i="8"/>
  <c r="F18" i="8"/>
  <c r="G18" i="8"/>
  <c r="B19" i="8"/>
  <c r="C19" i="8"/>
  <c r="D19" i="8"/>
  <c r="E19" i="8"/>
  <c r="F19" i="8"/>
  <c r="G19" i="8"/>
  <c r="B20" i="8"/>
  <c r="C20" i="8"/>
  <c r="D20" i="8"/>
  <c r="E20" i="8"/>
  <c r="F20" i="8"/>
  <c r="G20" i="8"/>
  <c r="B21" i="8"/>
  <c r="C21" i="8"/>
  <c r="D21" i="8"/>
  <c r="E21" i="8"/>
  <c r="F21" i="8"/>
  <c r="G21" i="8"/>
  <c r="B22" i="8"/>
  <c r="C22" i="8"/>
  <c r="D22" i="8"/>
  <c r="E22" i="8"/>
  <c r="F22" i="8"/>
  <c r="G22" i="8"/>
  <c r="B23" i="8"/>
  <c r="C23" i="8"/>
  <c r="D23" i="8"/>
  <c r="E23" i="8"/>
  <c r="F23" i="8"/>
  <c r="G23" i="8"/>
  <c r="B24" i="8"/>
  <c r="C24" i="8"/>
  <c r="D24" i="8"/>
  <c r="E24" i="8"/>
  <c r="F24" i="8"/>
  <c r="G24" i="8"/>
  <c r="B25" i="8"/>
  <c r="C25" i="8"/>
  <c r="D25" i="8"/>
  <c r="E25" i="8"/>
  <c r="F25" i="8"/>
  <c r="G25" i="8"/>
  <c r="B26" i="8"/>
  <c r="C26" i="8"/>
  <c r="D26" i="8"/>
  <c r="E26" i="8"/>
  <c r="F26" i="8"/>
  <c r="G26" i="8"/>
  <c r="B27" i="8"/>
  <c r="C27" i="8"/>
  <c r="D27" i="8"/>
  <c r="E27" i="8"/>
  <c r="F27" i="8"/>
  <c r="G27" i="8"/>
  <c r="B28" i="8"/>
  <c r="C28" i="8"/>
  <c r="D28" i="8"/>
  <c r="E28" i="8"/>
  <c r="F28" i="8"/>
  <c r="G28" i="8"/>
  <c r="B29" i="8"/>
  <c r="C29" i="8"/>
  <c r="D29" i="8"/>
  <c r="E29" i="8"/>
  <c r="F29" i="8"/>
  <c r="G29" i="8"/>
  <c r="B30" i="8"/>
  <c r="C30" i="8"/>
  <c r="D30" i="8"/>
  <c r="E30" i="8"/>
  <c r="F30" i="8"/>
  <c r="G30" i="8"/>
  <c r="B31" i="8"/>
  <c r="C31" i="8"/>
  <c r="D31" i="8"/>
  <c r="E31" i="8"/>
  <c r="F31" i="8"/>
  <c r="G31" i="8"/>
  <c r="B32" i="8"/>
  <c r="C32" i="8"/>
  <c r="D32" i="8"/>
  <c r="E32" i="8"/>
  <c r="F32" i="8"/>
  <c r="G32" i="8"/>
  <c r="B33" i="8"/>
  <c r="C33" i="8"/>
  <c r="D33" i="8"/>
  <c r="E33" i="8"/>
  <c r="F33" i="8"/>
  <c r="G33" i="8"/>
  <c r="B34" i="8"/>
  <c r="C34" i="8"/>
  <c r="D34" i="8"/>
  <c r="E34" i="8"/>
  <c r="F34" i="8"/>
  <c r="G34" i="8"/>
  <c r="B35" i="8"/>
  <c r="C35" i="8"/>
  <c r="D35" i="8"/>
  <c r="E35" i="8"/>
  <c r="F35" i="8"/>
  <c r="G35" i="8"/>
  <c r="B36" i="8"/>
  <c r="C36" i="8"/>
  <c r="D36" i="8"/>
  <c r="E36" i="8"/>
  <c r="F36" i="8"/>
  <c r="G36" i="8"/>
  <c r="B37" i="8"/>
  <c r="C37" i="8"/>
  <c r="D37" i="8"/>
  <c r="E37" i="8"/>
  <c r="F37" i="8"/>
  <c r="G37" i="8"/>
  <c r="B38" i="8"/>
  <c r="C38" i="8"/>
  <c r="D38" i="8"/>
  <c r="E38" i="8"/>
  <c r="F38" i="8"/>
  <c r="G38" i="8"/>
  <c r="B39" i="8"/>
  <c r="C39" i="8"/>
  <c r="D39" i="8"/>
  <c r="E39" i="8"/>
  <c r="F39" i="8"/>
  <c r="G39" i="8"/>
  <c r="B40" i="8"/>
  <c r="C40" i="8"/>
  <c r="D40" i="8"/>
  <c r="E40" i="8"/>
  <c r="F40" i="8"/>
  <c r="G40" i="8"/>
  <c r="B41" i="8"/>
  <c r="C41" i="8"/>
  <c r="D41" i="8"/>
  <c r="E41" i="8"/>
  <c r="F41" i="8"/>
  <c r="G41" i="8"/>
  <c r="B42" i="8"/>
  <c r="C42" i="8"/>
  <c r="D42" i="8"/>
  <c r="E42" i="8"/>
  <c r="F42" i="8"/>
  <c r="G42" i="8"/>
  <c r="B43" i="8"/>
  <c r="C43" i="8"/>
  <c r="D43" i="8"/>
  <c r="E43" i="8"/>
  <c r="F43" i="8"/>
  <c r="G43" i="8"/>
  <c r="B44" i="8"/>
  <c r="C44" i="8"/>
  <c r="D44" i="8"/>
  <c r="E44" i="8"/>
  <c r="F44" i="8"/>
  <c r="G44" i="8"/>
  <c r="B45" i="8"/>
  <c r="C45" i="8"/>
  <c r="D45" i="8"/>
  <c r="E45" i="8"/>
  <c r="F45" i="8"/>
  <c r="G45" i="8"/>
  <c r="B46" i="8"/>
  <c r="C46" i="8"/>
  <c r="D46" i="8"/>
  <c r="E46" i="8"/>
  <c r="F46" i="8"/>
  <c r="G46" i="8"/>
  <c r="B47" i="8"/>
  <c r="C47" i="8"/>
  <c r="D47" i="8"/>
  <c r="E47" i="8"/>
  <c r="F47" i="8"/>
  <c r="G47" i="8"/>
  <c r="B48" i="8"/>
  <c r="C48" i="8"/>
  <c r="D48" i="8"/>
  <c r="E48" i="8"/>
  <c r="F48" i="8"/>
  <c r="G48" i="8"/>
  <c r="B49" i="8"/>
  <c r="C49" i="8"/>
  <c r="D49" i="8"/>
  <c r="E49" i="8"/>
  <c r="F49" i="8"/>
  <c r="G49" i="8"/>
  <c r="B50" i="8"/>
  <c r="C50" i="8"/>
  <c r="D50" i="8"/>
  <c r="E50" i="8"/>
  <c r="F50" i="8"/>
  <c r="G50" i="8"/>
  <c r="B51" i="8"/>
  <c r="C51" i="8"/>
  <c r="D51" i="8"/>
  <c r="E51" i="8"/>
  <c r="F51" i="8"/>
  <c r="G51" i="8"/>
  <c r="B52" i="8"/>
  <c r="C52" i="8"/>
  <c r="D52" i="8"/>
  <c r="E52" i="8"/>
  <c r="F52" i="8"/>
  <c r="G52" i="8"/>
  <c r="B53" i="8"/>
  <c r="C53" i="8"/>
  <c r="D53" i="8"/>
  <c r="E53" i="8"/>
  <c r="F53" i="8"/>
  <c r="G53" i="8"/>
  <c r="B54" i="8"/>
  <c r="C54" i="8"/>
  <c r="D54" i="8"/>
  <c r="E54" i="8"/>
  <c r="F54" i="8"/>
  <c r="G54" i="8"/>
  <c r="B55" i="8"/>
  <c r="C55" i="8"/>
  <c r="D55" i="8"/>
  <c r="E55" i="8"/>
  <c r="F55" i="8"/>
  <c r="G55" i="8"/>
  <c r="B56" i="8"/>
  <c r="C56" i="8"/>
  <c r="D56" i="8"/>
  <c r="E56" i="8"/>
  <c r="F56" i="8"/>
  <c r="G56" i="8"/>
  <c r="B57" i="8"/>
  <c r="C57" i="8"/>
  <c r="D57" i="8"/>
  <c r="E57" i="8"/>
  <c r="F57" i="8"/>
  <c r="G57" i="8"/>
  <c r="B58" i="8"/>
  <c r="C58" i="8"/>
  <c r="D58" i="8"/>
  <c r="E58" i="8"/>
  <c r="F58" i="8"/>
  <c r="G58" i="8"/>
  <c r="B59" i="8"/>
  <c r="C59" i="8"/>
  <c r="D59" i="8"/>
  <c r="E59" i="8"/>
  <c r="F59" i="8"/>
  <c r="G59" i="8"/>
  <c r="B61" i="8"/>
  <c r="C61" i="8"/>
  <c r="D61" i="8"/>
  <c r="E61" i="8"/>
  <c r="F61" i="8"/>
  <c r="G61" i="8"/>
  <c r="B62" i="8"/>
  <c r="C62" i="8"/>
  <c r="D62" i="8"/>
  <c r="E62" i="8"/>
  <c r="F62" i="8"/>
  <c r="G62" i="8"/>
  <c r="B63" i="8"/>
  <c r="C63" i="8"/>
  <c r="D63" i="8"/>
  <c r="E63" i="8"/>
  <c r="F63" i="8"/>
  <c r="G63" i="8"/>
  <c r="B64" i="8"/>
  <c r="C64" i="8"/>
  <c r="D64" i="8"/>
  <c r="E64" i="8"/>
  <c r="F64" i="8"/>
  <c r="G64" i="8"/>
  <c r="B65" i="8"/>
  <c r="C65" i="8"/>
  <c r="D65" i="8"/>
  <c r="E65" i="8"/>
  <c r="F65" i="8"/>
  <c r="G65" i="8"/>
  <c r="B66" i="8"/>
  <c r="C66" i="8"/>
  <c r="D66" i="8"/>
  <c r="E66" i="8"/>
  <c r="F66" i="8"/>
  <c r="G66" i="8"/>
  <c r="D16" i="9"/>
  <c r="D15" i="9"/>
  <c r="D13" i="9"/>
  <c r="D14" i="9"/>
  <c r="I10" i="8" l="1"/>
  <c r="I11" i="8"/>
  <c r="I9" i="8"/>
  <c r="J52" i="8"/>
  <c r="J44" i="8"/>
  <c r="J37" i="8"/>
  <c r="J33" i="8"/>
  <c r="J29" i="8"/>
  <c r="J18" i="8"/>
  <c r="J14" i="8"/>
  <c r="J16" i="8"/>
  <c r="J61" i="8"/>
  <c r="J49" i="8"/>
  <c r="J40" i="8"/>
  <c r="J19" i="8"/>
  <c r="J65" i="8"/>
  <c r="J57" i="8"/>
  <c r="J45" i="8"/>
  <c r="J53" i="8"/>
  <c r="J41" i="8"/>
  <c r="J38" i="8"/>
  <c r="J34" i="8"/>
  <c r="J26" i="8"/>
  <c r="J23" i="8"/>
  <c r="J20" i="8"/>
  <c r="J64" i="8"/>
  <c r="J56" i="8"/>
  <c r="J48" i="8"/>
  <c r="J25" i="8"/>
  <c r="J9" i="8"/>
  <c r="J30" i="8"/>
  <c r="J17" i="8"/>
  <c r="J13" i="8"/>
  <c r="J10" i="8"/>
  <c r="J66" i="8"/>
  <c r="J62" i="8"/>
  <c r="J58" i="8"/>
  <c r="J54" i="8"/>
  <c r="J50" i="8"/>
  <c r="J46" i="8"/>
  <c r="J42" i="8"/>
  <c r="J39" i="8"/>
  <c r="J35" i="8"/>
  <c r="J31" i="8"/>
  <c r="J27" i="8"/>
  <c r="J21" i="8"/>
  <c r="J11" i="8"/>
  <c r="J63" i="8"/>
  <c r="J59" i="8"/>
  <c r="J55" i="8"/>
  <c r="J51" i="8"/>
  <c r="J47" i="8"/>
  <c r="J43" i="8"/>
  <c r="J36" i="8"/>
  <c r="J32" i="8"/>
  <c r="J28" i="8"/>
  <c r="J24" i="8"/>
  <c r="J22" i="8"/>
  <c r="J15" i="8"/>
  <c r="J12" i="8"/>
  <c r="I28" i="8"/>
  <c r="I24" i="8"/>
  <c r="I63" i="8"/>
  <c r="I22" i="8"/>
  <c r="I48" i="8"/>
  <c r="I42" i="8"/>
  <c r="L21" i="8"/>
  <c r="L54" i="8"/>
  <c r="I59" i="8"/>
  <c r="I55" i="8"/>
  <c r="L30" i="8"/>
  <c r="I61" i="8"/>
  <c r="L61" i="8"/>
  <c r="I56" i="8"/>
  <c r="I54" i="8"/>
  <c r="I51" i="8"/>
  <c r="L39" i="8"/>
  <c r="I37" i="8"/>
  <c r="L36" i="8"/>
  <c r="I47" i="8"/>
  <c r="L47" i="8"/>
  <c r="L43" i="8"/>
  <c r="I36" i="8"/>
  <c r="I34" i="8"/>
  <c r="I31" i="8"/>
  <c r="I15" i="8"/>
  <c r="I64" i="8"/>
  <c r="I58" i="8"/>
  <c r="L58" i="8"/>
  <c r="L55" i="8"/>
  <c r="I52" i="8"/>
  <c r="I41" i="8"/>
  <c r="I26" i="8"/>
  <c r="I23" i="8"/>
  <c r="L51" i="8"/>
  <c r="L37" i="8"/>
  <c r="I20" i="8"/>
  <c r="L18" i="8"/>
  <c r="L57" i="8"/>
  <c r="L46" i="8"/>
  <c r="L44" i="8"/>
  <c r="L40" i="8"/>
  <c r="L35" i="8"/>
  <c r="L34" i="8"/>
  <c r="L29" i="8"/>
  <c r="L25" i="8"/>
  <c r="L19" i="8"/>
  <c r="I17" i="8"/>
  <c r="L14" i="8"/>
  <c r="I13" i="8"/>
  <c r="L10" i="8"/>
  <c r="L63" i="8"/>
  <c r="I62" i="8"/>
  <c r="L62" i="8"/>
  <c r="L59" i="8"/>
  <c r="I57" i="8"/>
  <c r="L52" i="8"/>
  <c r="I50" i="8"/>
  <c r="L50" i="8"/>
  <c r="L48" i="8"/>
  <c r="I46" i="8"/>
  <c r="I44" i="8"/>
  <c r="I43" i="8"/>
  <c r="L42" i="8"/>
  <c r="L41" i="8"/>
  <c r="I40" i="8"/>
  <c r="I35" i="8"/>
  <c r="L32" i="8"/>
  <c r="I29" i="8"/>
  <c r="L26" i="8"/>
  <c r="I25" i="8"/>
  <c r="L22" i="8"/>
  <c r="L20" i="8"/>
  <c r="I19" i="8"/>
  <c r="I18" i="8"/>
  <c r="L15" i="8"/>
  <c r="I14" i="8"/>
  <c r="L11" i="8"/>
  <c r="I65" i="8"/>
  <c r="L65" i="8"/>
  <c r="L53" i="8"/>
  <c r="L49" i="8"/>
  <c r="L38" i="8"/>
  <c r="L33" i="8"/>
  <c r="L16" i="8"/>
  <c r="L9" i="8"/>
  <c r="L64" i="8"/>
  <c r="I66" i="8"/>
  <c r="L66" i="8"/>
  <c r="L56" i="8"/>
  <c r="I53" i="8"/>
  <c r="I49" i="8"/>
  <c r="L45" i="8"/>
  <c r="I38" i="8"/>
  <c r="I33" i="8"/>
  <c r="L31" i="8"/>
  <c r="L28" i="8"/>
  <c r="L27" i="8"/>
  <c r="L24" i="8"/>
  <c r="L23" i="8"/>
  <c r="I21" i="8"/>
  <c r="L17" i="8"/>
  <c r="I16" i="8"/>
  <c r="L13" i="8"/>
  <c r="L12" i="8"/>
  <c r="I45" i="8"/>
  <c r="I39" i="8"/>
  <c r="I32" i="8"/>
  <c r="I30" i="8"/>
  <c r="I27" i="8"/>
  <c r="D17" i="9"/>
  <c r="D19" i="9"/>
  <c r="D20" i="9"/>
  <c r="Q7" i="8" l="1"/>
  <c r="R7" i="8" l="1"/>
  <c r="C15" i="10" l="1"/>
  <c r="C12" i="10"/>
  <c r="C7" i="10"/>
  <c r="C8" i="10"/>
  <c r="C6" i="10"/>
  <c r="C4" i="10"/>
  <c r="C16" i="10"/>
  <c r="C13" i="10"/>
  <c r="C21" i="10"/>
  <c r="C19" i="10"/>
  <c r="C14" i="10"/>
  <c r="C11" i="10"/>
  <c r="C5" i="10"/>
  <c r="C9" i="10"/>
  <c r="C20" i="10"/>
  <c r="C18" i="10"/>
  <c r="C10" i="10"/>
  <c r="C17" i="10"/>
  <c r="C3" i="10"/>
  <c r="D10" i="9" l="1"/>
  <c r="S1" i="8"/>
  <c r="S7" i="8" s="1"/>
</calcChain>
</file>

<file path=xl/sharedStrings.xml><?xml version="1.0" encoding="utf-8"?>
<sst xmlns="http://schemas.openxmlformats.org/spreadsheetml/2006/main" count="248" uniqueCount="131">
  <si>
    <t>Consumer Cellular</t>
  </si>
  <si>
    <t>FreedomPop</t>
  </si>
  <si>
    <t>GreatCall</t>
  </si>
  <si>
    <t>H2O Wireless</t>
  </si>
  <si>
    <t>Mint SIM</t>
  </si>
  <si>
    <t>T-Mobile</t>
  </si>
  <si>
    <t>Pix Wireless</t>
  </si>
  <si>
    <t>Project Fi</t>
  </si>
  <si>
    <t>Republic Wireless</t>
  </si>
  <si>
    <t>ROK Mobile</t>
  </si>
  <si>
    <t>Simple Mobile</t>
  </si>
  <si>
    <t>TextNow</t>
  </si>
  <si>
    <t>Ting</t>
  </si>
  <si>
    <t>Twigby</t>
  </si>
  <si>
    <t>Ultra Mobile</t>
  </si>
  <si>
    <t>US Mobile</t>
  </si>
  <si>
    <t>Owner</t>
  </si>
  <si>
    <t>Working Assets</t>
  </si>
  <si>
    <t>Google</t>
  </si>
  <si>
    <t>Tucows</t>
  </si>
  <si>
    <t>Affinity Cellular</t>
  </si>
  <si>
    <t>AirVoice Wireless</t>
  </si>
  <si>
    <t>AT&amp;T</t>
  </si>
  <si>
    <t>Best Cellular</t>
  </si>
  <si>
    <t>Black Wireless</t>
  </si>
  <si>
    <t>Sprint</t>
  </si>
  <si>
    <t>campusSIMs</t>
  </si>
  <si>
    <t>CellNUVO</t>
  </si>
  <si>
    <t>Credo Mobile</t>
  </si>
  <si>
    <t>EasyGO Wireless</t>
  </si>
  <si>
    <t>EcoMobile</t>
  </si>
  <si>
    <t>Expo Mobile</t>
  </si>
  <si>
    <t>good2GO Mobile</t>
  </si>
  <si>
    <t>GoSmart Mobile</t>
  </si>
  <si>
    <t>Hayai Mobile</t>
  </si>
  <si>
    <t>Jaguar Mobile</t>
  </si>
  <si>
    <t>Jolt Mobile</t>
  </si>
  <si>
    <t>KidsConnect</t>
  </si>
  <si>
    <t>Liberty Wireless</t>
  </si>
  <si>
    <t>Net10 Wireless</t>
  </si>
  <si>
    <t>Page Plus Cellular</t>
  </si>
  <si>
    <t>Puppy Wireless</t>
  </si>
  <si>
    <t>Pure TalkUSA</t>
  </si>
  <si>
    <t>Red Pocket Mobile</t>
  </si>
  <si>
    <t>Scratch Wireless</t>
  </si>
  <si>
    <t>Selectel Wireless</t>
  </si>
  <si>
    <t>Tempo Telecom</t>
  </si>
  <si>
    <t>Total Wireless</t>
  </si>
  <si>
    <t>Walmart Family Mobile</t>
  </si>
  <si>
    <t>Xfinity Mobile</t>
  </si>
  <si>
    <t>ZingPCS</t>
  </si>
  <si>
    <t>ZIP SIM</t>
  </si>
  <si>
    <t>AT&amp;T, T-Mobile</t>
  </si>
  <si>
    <t>AT&amp;T, Sprint</t>
  </si>
  <si>
    <t>Sprint, T-Mobile</t>
  </si>
  <si>
    <t>Other</t>
  </si>
  <si>
    <t>Brands</t>
  </si>
  <si>
    <t>Sprint and T-Mobile</t>
  </si>
  <si>
    <t>Host Network</t>
  </si>
  <si>
    <t>MVNO Brand</t>
  </si>
  <si>
    <t>Number of Agreements</t>
  </si>
  <si>
    <t>Karma Mobility</t>
  </si>
  <si>
    <t>KDDI America</t>
  </si>
  <si>
    <t>ACT</t>
  </si>
  <si>
    <t>n.a.</t>
  </si>
  <si>
    <t>Albany Mutual Telephone</t>
  </si>
  <si>
    <t xml:space="preserve">Sprint </t>
  </si>
  <si>
    <t>Verizon Wireless</t>
  </si>
  <si>
    <t>Vodafone</t>
  </si>
  <si>
    <t>U.S. Cellular</t>
  </si>
  <si>
    <t>Armed Forces Mobile</t>
  </si>
  <si>
    <t>Sprint, T-Mobile, U.S. Cellular</t>
  </si>
  <si>
    <t>Boom! Mobile</t>
  </si>
  <si>
    <t>ChitChat Mobile</t>
  </si>
  <si>
    <t>Comcast Corporation</t>
  </si>
  <si>
    <t>Consumer Cellular Inc.</t>
  </si>
  <si>
    <t>GreatCall, Inc.</t>
  </si>
  <si>
    <t>Lycamobile</t>
  </si>
  <si>
    <t>United Online, Inc.</t>
  </si>
  <si>
    <t>KeepCalling</t>
  </si>
  <si>
    <t>TracFone Wireless</t>
  </si>
  <si>
    <t>Straight Talk Wireless</t>
  </si>
  <si>
    <t>Telcel America</t>
  </si>
  <si>
    <t>AT&amp;T, Sprint, T-Mobile, Verizon Wireless</t>
  </si>
  <si>
    <t>Sprint, T-Mobile, Verizon Wireless</t>
  </si>
  <si>
    <t>Sprint, Verizon Wireless</t>
  </si>
  <si>
    <t>Sprint, Verizon Wireless</t>
  </si>
  <si>
    <t>AT&amp;T, Sprint, Verizon Wireless</t>
  </si>
  <si>
    <t>T-Mobile, Sprint, Verizon Wireless</t>
  </si>
  <si>
    <t>AT&amp;T, Sprint, T-Mobile, Verizon Wireless</t>
  </si>
  <si>
    <t>AT&amp;T, T-Mobile, Verizon Wireless</t>
  </si>
  <si>
    <t>T-Mobile, Verizon Wireless</t>
  </si>
  <si>
    <t>"FAQ," Albany Mutual Telephone, accessed October 25, 2017, http://www.albanytel.com/faq/.</t>
  </si>
  <si>
    <r>
      <t xml:space="preserve">Mike Dano, "Editor's Corner - A look at how Comcast is taking its Xfinity Mobile MVNO to market," </t>
    </r>
    <r>
      <rPr>
        <i/>
        <sz val="11"/>
        <color theme="1"/>
        <rFont val="Calibri"/>
        <family val="2"/>
        <scheme val="minor"/>
      </rPr>
      <t xml:space="preserve">Fierce Wireless, </t>
    </r>
    <r>
      <rPr>
        <sz val="11"/>
        <color theme="1"/>
        <rFont val="Calibri"/>
        <family val="2"/>
        <scheme val="minor"/>
      </rPr>
      <t>September 1, 2017, accessed December 12, 2017, https://www.fiercewireless.com/wireless/editor-s-corner-a-look-at-how-comcast-taking-its-xfinity-mobile-mvno-to-market.</t>
    </r>
  </si>
  <si>
    <t>NetZERO</t>
  </si>
  <si>
    <t>Network Enhanced Technologies, Inc.</t>
  </si>
  <si>
    <t>Bandwith.com, Inc.</t>
  </si>
  <si>
    <t>Tello</t>
  </si>
  <si>
    <t>SpeedTalk Mobile</t>
  </si>
  <si>
    <t>Telrite Corporation</t>
  </si>
  <si>
    <t>"Pure TalkUSA Everything You Should Know Before Subscribing," Best MVNO, accessed December 12, 2017, https://bestmvno.com/mvnos/pure-talkusa/.</t>
  </si>
  <si>
    <t>The People's Operator USA (TPO)</t>
  </si>
  <si>
    <t>"Twigby Everything You Should Know Before Subscribing," Best MVNO, accessed December 12, 2017, https://bestmvno.com/mvnos/twigby/.</t>
  </si>
  <si>
    <t xml:space="preserve"> </t>
  </si>
  <si>
    <t>"Check our Coverage," Pix Wireless, accessed December 12, 2017, https://www.pixwireless.com/coverage.</t>
  </si>
  <si>
    <r>
      <t xml:space="preserve">Colin Gibbs, "UK's Tello launches in a cutthroat MVNO segment via Sprint's network," </t>
    </r>
    <r>
      <rPr>
        <i/>
        <sz val="11"/>
        <color theme="1"/>
        <rFont val="Calibri"/>
        <family val="2"/>
        <scheme val="minor"/>
      </rPr>
      <t xml:space="preserve">Fierce Wireless, </t>
    </r>
    <r>
      <rPr>
        <sz val="11"/>
        <color theme="1"/>
        <rFont val="Calibri"/>
        <family val="2"/>
        <scheme val="minor"/>
      </rPr>
      <t>May 5, 2016, accessed December 12, 2017, https://www.fiercewireless.com/wireless/uk-s-tello-launches-a-cutthroat-mvno-segment-via-sprint-s-network.</t>
    </r>
  </si>
  <si>
    <t>owner</t>
  </si>
  <si>
    <t>count</t>
  </si>
  <si>
    <t>MVNO Owners with Multiple Brands</t>
  </si>
  <si>
    <t>MVNO Agreements by Carrier</t>
  </si>
  <si>
    <t>Multiple Carrier Agreements</t>
  </si>
  <si>
    <t>Agreements with Sprint and T-Mobile</t>
  </si>
  <si>
    <t>$M:$M</t>
  </si>
  <si>
    <t>$B:$B</t>
  </si>
  <si>
    <t>$C:$C</t>
  </si>
  <si>
    <t>$D:$D</t>
  </si>
  <si>
    <t>$E:$E</t>
  </si>
  <si>
    <t>$I:$I</t>
  </si>
  <si>
    <t>$L:$L</t>
  </si>
  <si>
    <t>$J:$J</t>
  </si>
  <si>
    <t>U.S. MVNO Market Overview</t>
  </si>
  <si>
    <t>Excluding Facilities Based Providers</t>
  </si>
  <si>
    <t>Supplemental Sources</t>
  </si>
  <si>
    <t>"About H2O Wireless," EasyGO, accessed December 12, 2017, https://easygo.h2owirelessnow.com/mainControl.php?page=about.</t>
  </si>
  <si>
    <t>U.S. MVNO Brands Excluding Facilities Based Providers</t>
  </si>
  <si>
    <t>Sources: See Table 32.</t>
  </si>
  <si>
    <t>Note: This is not an exhaustive list of active MVNOs in the U.S.</t>
  </si>
  <si>
    <r>
      <t xml:space="preserve">Sources: For list of MVNOs and owners, "List of United States Mobile Virtual Network Operators," Best MVNO, accessed December 12, 2017, https://bestmvno.com/mvnos/ and "Online database of MVNOs," MVNO Directory, accessed October 24, 2017, http://www.mvnodirectory.com/research/list.html. For MVNOs on Sprint's network, Marc Lagace, "Complete List of Sprint MVNOs," </t>
    </r>
    <r>
      <rPr>
        <i/>
        <sz val="11"/>
        <color theme="1"/>
        <rFont val="Calibri"/>
        <family val="2"/>
        <scheme val="minor"/>
      </rPr>
      <t>Android Central</t>
    </r>
    <r>
      <rPr>
        <sz val="11"/>
        <color theme="1"/>
        <rFont val="Calibri"/>
        <family val="2"/>
        <scheme val="minor"/>
      </rPr>
      <t xml:space="preserve">, April 14, 2017, accessed October 19, 2017, https://www.androidcentral.com/complete-list-sprint-mvnos. For MVNOs on Verizon Wireless's network, Mike Tanasychuk, "Complete List of Verizon Wireless MVNOs," </t>
    </r>
    <r>
      <rPr>
        <i/>
        <sz val="11"/>
        <color theme="1"/>
        <rFont val="Calibri"/>
        <family val="2"/>
        <scheme val="minor"/>
      </rPr>
      <t>Android Central,</t>
    </r>
    <r>
      <rPr>
        <sz val="11"/>
        <color theme="1"/>
        <rFont val="Calibri"/>
        <family val="2"/>
        <scheme val="minor"/>
      </rPr>
      <t xml:space="preserve">April 12, 2017, accessed October 19, 2017, https://www.androidcentral.com/complete-list-Verizon Wireless-mvnos. For MVNOs on AT&amp;T's network, Mike Tanasychuk, "Complete List of AT&amp;T MVNOs," </t>
    </r>
    <r>
      <rPr>
        <i/>
        <sz val="11"/>
        <color theme="1"/>
        <rFont val="Calibri"/>
        <family val="2"/>
        <scheme val="minor"/>
      </rPr>
      <t>Android Central</t>
    </r>
    <r>
      <rPr>
        <sz val="11"/>
        <color theme="1"/>
        <rFont val="Calibri"/>
        <family val="2"/>
        <scheme val="minor"/>
      </rPr>
      <t xml:space="preserve">, May 8, 2017, accessed October 19, 2017, https://www.androidcentral.com/complete-list-att-mvnos. For MVNOs on T-Mobile's network, Marc Lagace, "Complete List of T-Mobile MVNOs," </t>
    </r>
    <r>
      <rPr>
        <i/>
        <sz val="11"/>
        <color theme="1"/>
        <rFont val="Calibri"/>
        <family val="2"/>
        <scheme val="minor"/>
      </rPr>
      <t>Android Central,</t>
    </r>
    <r>
      <rPr>
        <sz val="11"/>
        <color theme="1"/>
        <rFont val="Calibri"/>
        <family val="2"/>
        <scheme val="minor"/>
      </rPr>
      <t xml:space="preserve"> May 3, 2017, accessed October 19, 2017, https://www.androidcentral.com/complete-list-t-mobile-mvnos.</t>
    </r>
  </si>
  <si>
    <t>Total U.S. MVNO Brands</t>
  </si>
  <si>
    <t>Count</t>
  </si>
  <si>
    <t>Verizon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</si>
</sst>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/>
    <xf numFmtId="0" fontId="3" fillId="0" borderId="0" xfId="0" applyFont="1" applyAlignment="1">
      <alignment horizontal="centerContinuous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2" borderId="0" xfId="0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0" fillId="0" borderId="2" xfId="0" applyFill="1" applyBorder="1"/>
    <xf numFmtId="0" fontId="3" fillId="0" borderId="2" xfId="0" applyFont="1" applyFill="1" applyBorder="1" applyAlignment="1">
      <alignment horizontal="centerContinuous"/>
    </xf>
    <xf numFmtId="0" fontId="2" fillId="0" borderId="2" xfId="0" applyFont="1" applyFill="1" applyBorder="1" applyAlignment="1">
      <alignment horizontal="centerContinuous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left"/>
    </xf>
    <xf numFmtId="0" fontId="0" fillId="2" borderId="0" xfId="0" applyFill="1" applyAlignment="1">
      <alignment horizontal="right" vertical="top"/>
    </xf>
    <xf numFmtId="0" fontId="1" fillId="2" borderId="0" xfId="0" applyFont="1" applyFill="1" applyBorder="1" applyAlignment="1">
      <alignment horizontal="right" vertical="top"/>
    </xf>
    <xf numFmtId="0" fontId="0" fillId="0" borderId="0" xfId="0"/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left" indent="1"/>
    </xf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Continuous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2" borderId="0" xfId="0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 applyAlignment="1">
      <alignment horizontal="centerContinuous"/>
    </xf>
    <xf numFmtId="0" fontId="0" fillId="0" borderId="2" xfId="0" applyFill="1" applyBorder="1"/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0" borderId="2" xfId="0" applyFill="1" applyBorder="1" applyAlignment="1">
      <alignment horizontal="left"/>
    </xf>
    <xf numFmtId="0" fontId="0" fillId="0" borderId="0" xfId="0" applyFill="1" applyAlignment="1"/>
    <xf numFmtId="0" fontId="3" fillId="0" borderId="2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2" borderId="2" xfId="0" applyFill="1" applyBorder="1" applyAlignment="1">
      <alignment horizontal="left"/>
    </xf>
    <xf numFmtId="0" fontId="0" fillId="2" borderId="0" xfId="0" applyFill="1" applyAlignment="1"/>
    <xf numFmtId="0" fontId="5" fillId="0" borderId="0" xfId="1" applyFill="1" applyAlignment="1">
      <alignment horizontal="right" vertical="top" wrapText="1"/>
    </xf>
    <xf numFmtId="0" fontId="0" fillId="0" borderId="0" xfId="0" applyFill="1" applyAlignment="1">
      <alignment vertical="top" wrapText="1"/>
    </xf>
    <xf numFmtId="0" fontId="0" fillId="2" borderId="0" xfId="0" quotePrefix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Brattle">
  <a:themeElements>
    <a:clrScheme name="Brattle 2015">
      <a:dk1>
        <a:srgbClr val="000000"/>
      </a:dk1>
      <a:lt1>
        <a:srgbClr val="FFFFFF"/>
      </a:lt1>
      <a:dk2>
        <a:srgbClr val="FFFFFF"/>
      </a:dk2>
      <a:lt2>
        <a:srgbClr val="00467F"/>
      </a:lt2>
      <a:accent1>
        <a:srgbClr val="002B54"/>
      </a:accent1>
      <a:accent2>
        <a:srgbClr val="7FB9C2"/>
      </a:accent2>
      <a:accent3>
        <a:srgbClr val="6A7277"/>
      </a:accent3>
      <a:accent4>
        <a:srgbClr val="EF4623"/>
      </a:accent4>
      <a:accent5>
        <a:srgbClr val="00467F"/>
      </a:accent5>
      <a:accent6>
        <a:srgbClr val="CCCDC3"/>
      </a:accent6>
      <a:hlink>
        <a:srgbClr val="7FB9C2"/>
      </a:hlink>
      <a:folHlink>
        <a:srgbClr val="00467F"/>
      </a:folHlink>
    </a:clrScheme>
    <a:fontScheme name="Brattle 2015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B3" zoomScaleNormal="100" zoomScaleSheetLayoutView="100" workbookViewId="0">
      <selection activeCell="B3" sqref="B3"/>
    </sheetView>
  </sheetViews>
  <sheetFormatPr defaultColWidth="9.1796875" defaultRowHeight="14.5" outlineLevelRow="1" outlineLevelCol="1" x14ac:dyDescent="0.35"/>
  <cols>
    <col min="1" max="1" width="12" style="34" hidden="1" customWidth="1" outlineLevel="1"/>
    <col min="2" max="2" width="12" style="41" customWidth="1" collapsed="1"/>
    <col min="3" max="3" width="32.81640625" style="1" customWidth="1"/>
    <col min="4" max="4" width="5.1796875" style="1" customWidth="1"/>
    <col min="5" max="5" width="11.1796875" style="1" customWidth="1"/>
    <col min="6" max="6" width="2.1796875" style="1" customWidth="1"/>
    <col min="7" max="7" width="5.36328125" style="1" customWidth="1"/>
    <col min="8" max="8" width="7.90625" style="1" customWidth="1"/>
    <col min="9" max="9" width="5.81640625" style="1" customWidth="1"/>
    <col min="10" max="10" width="8.1796875" style="1" customWidth="1"/>
    <col min="11" max="11" width="5.6328125" style="1" customWidth="1"/>
    <col min="12" max="12" width="4" style="1" customWidth="1"/>
    <col min="13" max="13" width="9.36328125" style="1" customWidth="1"/>
    <col min="14" max="16384" width="9.1796875" style="1"/>
  </cols>
  <sheetData>
    <row r="1" spans="1:4" s="34" customFormat="1" hidden="1" outlineLevel="1" x14ac:dyDescent="0.35">
      <c r="D1" s="34">
        <v>1</v>
      </c>
    </row>
    <row r="2" spans="1:4" s="34" customFormat="1" hidden="1" outlineLevel="1" x14ac:dyDescent="0.35">
      <c r="C2" s="64" t="str">
        <f>"'Table 32'!"</f>
        <v>'Table 32'!</v>
      </c>
    </row>
    <row r="3" spans="1:4" s="32" customFormat="1" collapsed="1" x14ac:dyDescent="0.35">
      <c r="A3" s="34"/>
      <c r="B3" s="41"/>
    </row>
    <row r="4" spans="1:4" ht="18.5" x14ac:dyDescent="0.45">
      <c r="A4" s="34" t="s">
        <v>103</v>
      </c>
      <c r="B4" s="37"/>
      <c r="C4" s="2" t="s">
        <v>120</v>
      </c>
      <c r="D4" s="35"/>
    </row>
    <row r="5" spans="1:4" s="32" customFormat="1" ht="18.5" x14ac:dyDescent="0.45">
      <c r="A5" s="34"/>
      <c r="B5" s="37"/>
      <c r="C5" s="2" t="s">
        <v>121</v>
      </c>
      <c r="D5" s="35"/>
    </row>
    <row r="6" spans="1:4" s="32" customFormat="1" ht="6" customHeight="1" thickBot="1" x14ac:dyDescent="0.5">
      <c r="A6" s="34"/>
      <c r="B6" s="37"/>
      <c r="C6" s="50"/>
      <c r="D6" s="51"/>
    </row>
    <row r="7" spans="1:4" s="32" customFormat="1" ht="6" customHeight="1" thickTop="1" x14ac:dyDescent="0.45">
      <c r="A7" s="34"/>
      <c r="B7" s="37"/>
      <c r="C7" s="2"/>
      <c r="D7" s="35"/>
    </row>
    <row r="8" spans="1:4" ht="15" customHeight="1" x14ac:dyDescent="0.35">
      <c r="C8" s="27" t="s">
        <v>56</v>
      </c>
      <c r="D8" s="1" t="s">
        <v>129</v>
      </c>
    </row>
    <row r="9" spans="1:4" ht="15" customHeight="1" x14ac:dyDescent="0.35">
      <c r="A9" s="34" t="s">
        <v>112</v>
      </c>
      <c r="C9" s="28" t="s">
        <v>128</v>
      </c>
      <c r="D9" s="31">
        <f ca="1">COUNTIF(INDIRECT($C$2&amp;$A$9), $D$1)</f>
        <v>58</v>
      </c>
    </row>
    <row r="10" spans="1:4" ht="15" customHeight="1" x14ac:dyDescent="0.35">
      <c r="C10" s="28" t="s">
        <v>108</v>
      </c>
      <c r="D10" s="30">
        <f>COUNTIF('Owner to Brand Counts'!$C:$C, "&gt;"&amp;$D$1)</f>
        <v>3</v>
      </c>
    </row>
    <row r="11" spans="1:4" ht="6" customHeight="1" x14ac:dyDescent="0.35"/>
    <row r="12" spans="1:4" ht="15" customHeight="1" x14ac:dyDescent="0.35">
      <c r="C12" s="27" t="s">
        <v>109</v>
      </c>
      <c r="D12" s="29"/>
    </row>
    <row r="13" spans="1:4" ht="15" customHeight="1" x14ac:dyDescent="0.35">
      <c r="A13" s="34" t="s">
        <v>113</v>
      </c>
      <c r="C13" s="28" t="s">
        <v>22</v>
      </c>
      <c r="D13" s="33">
        <f ca="1">COUNTIF(INDIRECT($C$2&amp;$A13), $D$1)</f>
        <v>18</v>
      </c>
    </row>
    <row r="14" spans="1:4" ht="15" customHeight="1" x14ac:dyDescent="0.35">
      <c r="A14" s="34" t="s">
        <v>114</v>
      </c>
      <c r="C14" s="28" t="s">
        <v>130</v>
      </c>
      <c r="D14" s="33">
        <f ca="1">COUNTIF(INDIRECT($C$2&amp;$A14), $D$1)</f>
        <v>23</v>
      </c>
    </row>
    <row r="15" spans="1:4" ht="15" customHeight="1" x14ac:dyDescent="0.35">
      <c r="A15" s="34" t="s">
        <v>115</v>
      </c>
      <c r="C15" s="28" t="s">
        <v>25</v>
      </c>
      <c r="D15" s="33">
        <f ca="1">COUNTIF(INDIRECT($C$2&amp;$A15), $D$1)</f>
        <v>27</v>
      </c>
    </row>
    <row r="16" spans="1:4" ht="15" customHeight="1" x14ac:dyDescent="0.35">
      <c r="A16" s="34" t="s">
        <v>116</v>
      </c>
      <c r="C16" s="28" t="s">
        <v>5</v>
      </c>
      <c r="D16" s="33">
        <f ca="1">COUNTIF(INDIRECT($C$2&amp;$A16), $D$1)</f>
        <v>30</v>
      </c>
    </row>
    <row r="17" spans="1:4" ht="15" customHeight="1" x14ac:dyDescent="0.35">
      <c r="A17" s="34" t="s">
        <v>117</v>
      </c>
      <c r="C17" s="28" t="s">
        <v>69</v>
      </c>
      <c r="D17" s="33">
        <f ca="1">COUNTIF(INDIRECT($C$2&amp;$A17), $D$1)</f>
        <v>1</v>
      </c>
    </row>
    <row r="18" spans="1:4" ht="6" customHeight="1" x14ac:dyDescent="0.35">
      <c r="C18" s="25"/>
      <c r="D18" s="29"/>
    </row>
    <row r="19" spans="1:4" ht="15" customHeight="1" x14ac:dyDescent="0.35">
      <c r="A19" s="34" t="s">
        <v>118</v>
      </c>
      <c r="C19" s="25" t="s">
        <v>110</v>
      </c>
      <c r="D19" s="33">
        <f ca="1">COUNTIF(INDIRECT($C$2&amp;$A19), "&gt;"&amp;$D$1)</f>
        <v>25</v>
      </c>
    </row>
    <row r="20" spans="1:4" ht="15" customHeight="1" x14ac:dyDescent="0.35">
      <c r="A20" s="34" t="s">
        <v>119</v>
      </c>
      <c r="C20" s="26" t="s">
        <v>111</v>
      </c>
      <c r="D20" s="33">
        <f ca="1">COUNTIF(INDIRECT($C$2&amp;$A20), $D$1)</f>
        <v>14</v>
      </c>
    </row>
    <row r="21" spans="1:4" s="32" customFormat="1" ht="6" customHeight="1" thickBot="1" x14ac:dyDescent="0.4">
      <c r="A21" s="34"/>
      <c r="B21" s="41"/>
      <c r="C21" s="52"/>
      <c r="D21" s="53"/>
    </row>
    <row r="22" spans="1:4" ht="6" customHeight="1" thickTop="1" x14ac:dyDescent="0.35"/>
    <row r="23" spans="1:4" x14ac:dyDescent="0.35">
      <c r="C23" s="1" t="s">
        <v>125</v>
      </c>
    </row>
    <row r="24" spans="1:4" ht="30" customHeight="1" x14ac:dyDescent="0.35">
      <c r="C24" s="65" t="s">
        <v>126</v>
      </c>
      <c r="D24" s="65"/>
    </row>
  </sheetData>
  <mergeCells count="1">
    <mergeCell ref="C24:D24"/>
  </mergeCells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1"/>
  <sheetViews>
    <sheetView workbookViewId="0">
      <selection activeCell="A11" sqref="A11"/>
    </sheetView>
  </sheetViews>
  <sheetFormatPr defaultRowHeight="14.5" x14ac:dyDescent="0.35"/>
  <cols>
    <col min="2" max="2" width="16.1796875" customWidth="1"/>
  </cols>
  <sheetData>
    <row r="2" spans="2:3" x14ac:dyDescent="0.35">
      <c r="B2" t="s">
        <v>106</v>
      </c>
      <c r="C2" t="s">
        <v>107</v>
      </c>
    </row>
    <row r="3" spans="2:3" ht="29" x14ac:dyDescent="0.35">
      <c r="B3" s="19" t="s">
        <v>21</v>
      </c>
      <c r="C3" s="1">
        <f>COUNTIFS('Table 32'!$N:$N, 'Owner to Brand Counts'!$B3)</f>
        <v>1</v>
      </c>
    </row>
    <row r="4" spans="2:3" ht="58" x14ac:dyDescent="0.35">
      <c r="B4" s="19" t="s">
        <v>65</v>
      </c>
      <c r="C4" s="1">
        <f>COUNTIFS('Table 32'!$N:$N, 'Owner to Brand Counts'!$B4)</f>
        <v>1</v>
      </c>
    </row>
    <row r="5" spans="2:3" ht="43.5" x14ac:dyDescent="0.35">
      <c r="B5" s="19" t="s">
        <v>74</v>
      </c>
      <c r="C5" s="1">
        <f>COUNTIFS('Table 32'!$N:$N, 'Owner to Brand Counts'!$B5)</f>
        <v>1</v>
      </c>
    </row>
    <row r="6" spans="2:3" ht="29" x14ac:dyDescent="0.35">
      <c r="B6" s="19" t="s">
        <v>75</v>
      </c>
      <c r="C6" s="1">
        <f>COUNTIFS('Table 32'!$N:$N, 'Owner to Brand Counts'!$B6)</f>
        <v>1</v>
      </c>
    </row>
    <row r="7" spans="2:3" x14ac:dyDescent="0.35">
      <c r="B7" s="19" t="s">
        <v>62</v>
      </c>
      <c r="C7" s="1">
        <f>COUNTIFS('Table 32'!$N:$N, 'Owner to Brand Counts'!$B7)</f>
        <v>2</v>
      </c>
    </row>
    <row r="8" spans="2:3" x14ac:dyDescent="0.35">
      <c r="B8" s="19" t="s">
        <v>1</v>
      </c>
      <c r="C8" s="1">
        <f>COUNTIFS('Table 32'!$N:$N, 'Owner to Brand Counts'!$B8)</f>
        <v>1</v>
      </c>
    </row>
    <row r="9" spans="2:3" x14ac:dyDescent="0.35">
      <c r="B9" s="19" t="s">
        <v>18</v>
      </c>
      <c r="C9" s="1">
        <f>COUNTIFS('Table 32'!$N:$N, 'Owner to Brand Counts'!$B9)</f>
        <v>1</v>
      </c>
    </row>
    <row r="10" spans="2:3" x14ac:dyDescent="0.35">
      <c r="B10" s="19" t="s">
        <v>76</v>
      </c>
      <c r="C10" s="1">
        <f>COUNTIFS('Table 32'!$N:$N, 'Owner to Brand Counts'!$B10)</f>
        <v>1</v>
      </c>
    </row>
    <row r="11" spans="2:3" ht="43.5" x14ac:dyDescent="0.35">
      <c r="B11" s="19" t="s">
        <v>95</v>
      </c>
      <c r="C11" s="1">
        <f>COUNTIFS('Table 32'!$N:$N, 'Owner to Brand Counts'!$B11)</f>
        <v>1</v>
      </c>
    </row>
    <row r="12" spans="2:3" x14ac:dyDescent="0.35">
      <c r="B12" s="19" t="s">
        <v>77</v>
      </c>
      <c r="C12" s="1">
        <f>COUNTIFS('Table 32'!$N:$N, 'Owner to Brand Counts'!$B12)</f>
        <v>1</v>
      </c>
    </row>
    <row r="13" spans="2:3" ht="29" x14ac:dyDescent="0.35">
      <c r="B13" s="19" t="s">
        <v>78</v>
      </c>
      <c r="C13" s="1">
        <f>COUNTIFS('Table 32'!$N:$N, 'Owner to Brand Counts'!$B13)</f>
        <v>1</v>
      </c>
    </row>
    <row r="14" spans="2:3" ht="29" x14ac:dyDescent="0.35">
      <c r="B14" s="19" t="s">
        <v>99</v>
      </c>
      <c r="C14" s="1">
        <f>COUNTIFS('Table 32'!$N:$N, 'Owner to Brand Counts'!$B14)</f>
        <v>1</v>
      </c>
    </row>
    <row r="15" spans="2:3" ht="29" x14ac:dyDescent="0.35">
      <c r="B15" s="19" t="s">
        <v>96</v>
      </c>
      <c r="C15" s="1">
        <f>COUNTIFS('Table 32'!$N:$N, 'Owner to Brand Counts'!$B15)</f>
        <v>1</v>
      </c>
    </row>
    <row r="16" spans="2:3" x14ac:dyDescent="0.35">
      <c r="B16" s="19" t="s">
        <v>79</v>
      </c>
      <c r="C16" s="1">
        <f>COUNTIFS('Table 32'!$N:$N, 'Owner to Brand Counts'!$B16)</f>
        <v>1</v>
      </c>
    </row>
    <row r="17" spans="2:3" x14ac:dyDescent="0.35">
      <c r="B17" s="19" t="s">
        <v>80</v>
      </c>
      <c r="C17" s="1">
        <f>COUNTIFS('Table 32'!$N:$N, 'Owner to Brand Counts'!$B17)</f>
        <v>8</v>
      </c>
    </row>
    <row r="18" spans="2:3" x14ac:dyDescent="0.35">
      <c r="B18" s="20" t="s">
        <v>40</v>
      </c>
      <c r="C18" s="1">
        <f>COUNTIFS('Table 32'!$N:$N, 'Owner to Brand Counts'!$B18)</f>
        <v>1</v>
      </c>
    </row>
    <row r="19" spans="2:3" x14ac:dyDescent="0.35">
      <c r="B19" s="19" t="s">
        <v>19</v>
      </c>
      <c r="C19" s="1">
        <f>COUNTIFS('Table 32'!$N:$N, 'Owner to Brand Counts'!$B19)</f>
        <v>1</v>
      </c>
    </row>
    <row r="20" spans="2:3" x14ac:dyDescent="0.35">
      <c r="B20" s="19" t="s">
        <v>14</v>
      </c>
      <c r="C20" s="1">
        <f>COUNTIFS('Table 32'!$N:$N, 'Owner to Brand Counts'!$B20)</f>
        <v>2</v>
      </c>
    </row>
    <row r="21" spans="2:3" x14ac:dyDescent="0.35">
      <c r="B21" s="19" t="s">
        <v>17</v>
      </c>
      <c r="C21" s="1">
        <f>COUNTIFS('Table 32'!$N:$N, 'Owner to Brand Counts'!$B21)</f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view="pageBreakPreview" topLeftCell="O2" zoomScaleNormal="85" zoomScaleSheetLayoutView="100" workbookViewId="0">
      <selection activeCell="O2" sqref="O2"/>
    </sheetView>
  </sheetViews>
  <sheetFormatPr defaultColWidth="9.1796875" defaultRowHeight="14.5" outlineLevelRow="1" outlineLevelCol="1" x14ac:dyDescent="0.35"/>
  <cols>
    <col min="1" max="1" width="9.1796875" style="36" hidden="1" customWidth="1" outlineLevel="1"/>
    <col min="2" max="2" width="5.453125" style="4" hidden="1" customWidth="1" outlineLevel="1"/>
    <col min="3" max="3" width="14.81640625" style="4" hidden="1" customWidth="1" outlineLevel="1"/>
    <col min="4" max="4" width="5.90625" style="4" hidden="1" customWidth="1" outlineLevel="1"/>
    <col min="5" max="5" width="8.1796875" style="4" hidden="1" customWidth="1" outlineLevel="1"/>
    <col min="6" max="6" width="9" style="4" hidden="1" customWidth="1" outlineLevel="1"/>
    <col min="7" max="7" width="10.81640625" style="4" hidden="1" customWidth="1" outlineLevel="1"/>
    <col min="8" max="8" width="4.1796875" style="4" hidden="1" customWidth="1" outlineLevel="1"/>
    <col min="9" max="9" width="5.81640625" style="4" hidden="1" customWidth="1" outlineLevel="1"/>
    <col min="10" max="11" width="17.453125" style="4" hidden="1" customWidth="1" outlineLevel="1"/>
    <col min="12" max="12" width="20.453125" style="4" hidden="1" customWidth="1" outlineLevel="1"/>
    <col min="13" max="13" width="9.1796875" style="36" hidden="1" customWidth="1" outlineLevel="1"/>
    <col min="14" max="14" width="25.54296875" style="36" hidden="1" customWidth="1" outlineLevel="1"/>
    <col min="15" max="15" width="13.54296875" style="38" customWidth="1" collapsed="1"/>
    <col min="16" max="16" width="25.54296875" style="38" customWidth="1"/>
    <col min="17" max="17" width="25.54296875" style="6" customWidth="1"/>
    <col min="18" max="18" width="34.81640625" style="6" bestFit="1" customWidth="1"/>
    <col min="19" max="19" width="49.54296875" style="5" customWidth="1"/>
    <col min="20" max="16384" width="9.1796875" style="6"/>
  </cols>
  <sheetData>
    <row r="1" spans="1:19" ht="15" hidden="1" customHeight="1" outlineLevel="1" x14ac:dyDescent="0.35">
      <c r="P1" s="38">
        <v>65</v>
      </c>
      <c r="Q1" s="6">
        <f>MAX($P1:P1)+1</f>
        <v>66</v>
      </c>
      <c r="R1" s="6">
        <f>MAX($N1:Q1)+1</f>
        <v>67</v>
      </c>
      <c r="S1" s="6">
        <f>MAX($N1:R1)+1</f>
        <v>68</v>
      </c>
    </row>
    <row r="2" spans="1:19" collapsed="1" x14ac:dyDescent="0.35">
      <c r="S2" s="6"/>
    </row>
    <row r="3" spans="1:19" s="8" customFormat="1" ht="18.5" x14ac:dyDescent="0.45">
      <c r="A3" s="39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39"/>
      <c r="N3" s="39"/>
      <c r="O3" s="42"/>
      <c r="P3" s="42" t="s">
        <v>124</v>
      </c>
      <c r="Q3" s="11"/>
      <c r="R3" s="12"/>
      <c r="S3" s="11"/>
    </row>
    <row r="4" spans="1:19" s="9" customFormat="1" ht="6" customHeight="1" thickBot="1" x14ac:dyDescent="0.5">
      <c r="A4" s="3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4"/>
      <c r="N4" s="39"/>
      <c r="O4" s="40"/>
      <c r="P4" s="43"/>
      <c r="Q4" s="14"/>
      <c r="R4" s="15"/>
      <c r="S4" s="13"/>
    </row>
    <row r="5" spans="1:19" s="9" customFormat="1" ht="6" customHeight="1" thickTop="1" x14ac:dyDescent="0.45">
      <c r="A5" s="3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4"/>
      <c r="N5" s="34"/>
      <c r="O5" s="41"/>
      <c r="P5" s="41"/>
      <c r="Q5" s="10"/>
      <c r="R5" s="12"/>
    </row>
    <row r="6" spans="1:19" ht="15" customHeight="1" x14ac:dyDescent="0.35">
      <c r="B6" s="4" t="s">
        <v>22</v>
      </c>
      <c r="C6" s="4" t="s">
        <v>67</v>
      </c>
      <c r="D6" s="4" t="s">
        <v>25</v>
      </c>
      <c r="E6" s="4" t="s">
        <v>5</v>
      </c>
      <c r="F6" s="4" t="s">
        <v>68</v>
      </c>
      <c r="G6" s="4" t="s">
        <v>69</v>
      </c>
      <c r="H6" s="4" t="s">
        <v>63</v>
      </c>
      <c r="I6" s="4" t="s">
        <v>55</v>
      </c>
      <c r="J6" s="4" t="s">
        <v>57</v>
      </c>
      <c r="K6" s="4" t="s">
        <v>64</v>
      </c>
      <c r="L6" s="4" t="s">
        <v>60</v>
      </c>
      <c r="M6" s="36" t="s">
        <v>59</v>
      </c>
      <c r="N6" s="61" t="s">
        <v>16</v>
      </c>
      <c r="P6" s="16" t="s">
        <v>16</v>
      </c>
      <c r="Q6" s="17" t="s">
        <v>59</v>
      </c>
      <c r="R6" s="17" t="s">
        <v>58</v>
      </c>
      <c r="S6" s="16" t="s">
        <v>122</v>
      </c>
    </row>
    <row r="7" spans="1:19" ht="15" customHeight="1" x14ac:dyDescent="0.35">
      <c r="N7" s="55"/>
      <c r="O7" s="54"/>
      <c r="P7" s="44" t="str">
        <f>"["&amp;CHAR(P1)&amp;"]"</f>
        <v>[A]</v>
      </c>
      <c r="Q7" s="16" t="str">
        <f>"["&amp;CHAR(Q1)&amp;"]"</f>
        <v>[B]</v>
      </c>
      <c r="R7" s="16" t="str">
        <f>"["&amp;CHAR(R1)&amp;"]"</f>
        <v>[C]</v>
      </c>
      <c r="S7" s="16" t="str">
        <f>"["&amp;CHAR(S1)&amp;"]"</f>
        <v>[D]</v>
      </c>
    </row>
    <row r="8" spans="1:19" ht="6" customHeight="1" x14ac:dyDescent="0.35">
      <c r="N8" s="56"/>
      <c r="O8" s="37"/>
      <c r="P8" s="37"/>
      <c r="Q8" s="18"/>
      <c r="R8" s="18"/>
      <c r="S8" s="6"/>
    </row>
    <row r="9" spans="1:19" ht="15" customHeight="1" x14ac:dyDescent="0.35">
      <c r="B9" s="4">
        <f t="shared" ref="B9:H18" si="0">COUNTIF($R9,"*"&amp;B$6&amp;"*")</f>
        <v>0</v>
      </c>
      <c r="C9" s="4">
        <f t="shared" si="0"/>
        <v>1</v>
      </c>
      <c r="D9" s="4">
        <f t="shared" si="0"/>
        <v>0</v>
      </c>
      <c r="E9" s="4">
        <f t="shared" si="0"/>
        <v>0</v>
      </c>
      <c r="F9" s="4">
        <f t="shared" si="0"/>
        <v>0</v>
      </c>
      <c r="G9" s="4">
        <f t="shared" si="0"/>
        <v>0</v>
      </c>
      <c r="H9" s="4">
        <f t="shared" si="0"/>
        <v>0</v>
      </c>
      <c r="I9" s="4">
        <f t="shared" ref="I9:I40" si="1">--OR($F9=1,$G9=1,$H9=1)</f>
        <v>0</v>
      </c>
      <c r="J9" s="4">
        <f t="shared" ref="J9:J66" si="2">--AND($D9=1,$E9=1)</f>
        <v>0</v>
      </c>
      <c r="K9" s="4">
        <f t="shared" ref="K9:K40" si="3">IF(R9=$K$6, 1, 0)</f>
        <v>0</v>
      </c>
      <c r="L9" s="4">
        <f t="shared" ref="L9:L40" si="4">SUM(B9:H9)</f>
        <v>1</v>
      </c>
      <c r="M9" s="36">
        <f t="shared" ref="M9:M40" si="5">--OR(N9=N9)</f>
        <v>1</v>
      </c>
      <c r="N9" s="57" t="s">
        <v>64</v>
      </c>
      <c r="O9" s="45"/>
      <c r="P9" s="45" t="str">
        <f>IF(N9="n.a.",Q9&amp;"*",N9)</f>
        <v>Armed Forces Mobile*</v>
      </c>
      <c r="Q9" s="20" t="s">
        <v>70</v>
      </c>
      <c r="R9" s="20" t="s">
        <v>67</v>
      </c>
      <c r="S9" s="62"/>
    </row>
    <row r="10" spans="1:19" ht="15" customHeight="1" x14ac:dyDescent="0.35">
      <c r="B10" s="4">
        <f t="shared" si="0"/>
        <v>0</v>
      </c>
      <c r="C10" s="4">
        <f t="shared" si="0"/>
        <v>1</v>
      </c>
      <c r="D10" s="4">
        <f t="shared" si="0"/>
        <v>0</v>
      </c>
      <c r="E10" s="4">
        <f t="shared" si="0"/>
        <v>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1"/>
        <v>0</v>
      </c>
      <c r="J10" s="4">
        <f t="shared" si="2"/>
        <v>0</v>
      </c>
      <c r="K10" s="4">
        <f t="shared" si="3"/>
        <v>0</v>
      </c>
      <c r="L10" s="4">
        <f t="shared" si="4"/>
        <v>1</v>
      </c>
      <c r="M10" s="36">
        <f t="shared" si="5"/>
        <v>1</v>
      </c>
      <c r="N10" s="57" t="s">
        <v>64</v>
      </c>
      <c r="O10" s="45"/>
      <c r="P10" s="45" t="str">
        <f t="shared" ref="P10:P66" si="6">IF(N10="n.a.",Q10&amp;"*",N10)</f>
        <v>Affinity Cellular*</v>
      </c>
      <c r="Q10" s="20" t="s">
        <v>20</v>
      </c>
      <c r="R10" s="20" t="s">
        <v>67</v>
      </c>
      <c r="S10" s="45"/>
    </row>
    <row r="11" spans="1:19" ht="15" customHeight="1" x14ac:dyDescent="0.35">
      <c r="B11" s="4">
        <f t="shared" si="0"/>
        <v>1</v>
      </c>
      <c r="C11" s="4">
        <f t="shared" si="0"/>
        <v>0</v>
      </c>
      <c r="D11" s="4">
        <f t="shared" si="0"/>
        <v>0</v>
      </c>
      <c r="E11" s="4">
        <f t="shared" si="0"/>
        <v>0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1"/>
        <v>0</v>
      </c>
      <c r="J11" s="4">
        <f t="shared" si="2"/>
        <v>0</v>
      </c>
      <c r="K11" s="4">
        <f t="shared" si="3"/>
        <v>0</v>
      </c>
      <c r="L11" s="4">
        <f t="shared" si="4"/>
        <v>1</v>
      </c>
      <c r="M11" s="36">
        <f t="shared" si="5"/>
        <v>1</v>
      </c>
      <c r="N11" s="57" t="s">
        <v>21</v>
      </c>
      <c r="O11" s="45"/>
      <c r="P11" s="45" t="str">
        <f t="shared" si="6"/>
        <v>AirVoice Wireless</v>
      </c>
      <c r="Q11" s="20" t="s">
        <v>21</v>
      </c>
      <c r="R11" s="20" t="s">
        <v>22</v>
      </c>
      <c r="S11" s="45"/>
    </row>
    <row r="12" spans="1:19" ht="29" x14ac:dyDescent="0.35">
      <c r="B12" s="4">
        <f t="shared" si="0"/>
        <v>0</v>
      </c>
      <c r="C12" s="4">
        <f t="shared" si="0"/>
        <v>1</v>
      </c>
      <c r="D12" s="4">
        <f t="shared" si="0"/>
        <v>0</v>
      </c>
      <c r="E12" s="4">
        <f t="shared" si="0"/>
        <v>0</v>
      </c>
      <c r="F12" s="4">
        <f t="shared" si="0"/>
        <v>0</v>
      </c>
      <c r="G12" s="4">
        <f t="shared" si="0"/>
        <v>0</v>
      </c>
      <c r="H12" s="4">
        <f t="shared" si="0"/>
        <v>0</v>
      </c>
      <c r="I12" s="4">
        <f t="shared" si="1"/>
        <v>0</v>
      </c>
      <c r="J12" s="4">
        <f t="shared" si="2"/>
        <v>0</v>
      </c>
      <c r="K12" s="4">
        <f t="shared" si="3"/>
        <v>0</v>
      </c>
      <c r="L12" s="4">
        <f t="shared" si="4"/>
        <v>1</v>
      </c>
      <c r="M12" s="36">
        <f t="shared" si="5"/>
        <v>1</v>
      </c>
      <c r="N12" s="57" t="s">
        <v>65</v>
      </c>
      <c r="O12" s="45"/>
      <c r="P12" s="45" t="str">
        <f t="shared" si="6"/>
        <v>Albany Mutual Telephone</v>
      </c>
      <c r="Q12" s="20" t="s">
        <v>65</v>
      </c>
      <c r="R12" s="20" t="s">
        <v>67</v>
      </c>
      <c r="S12" s="63" t="s">
        <v>92</v>
      </c>
    </row>
    <row r="13" spans="1:19" ht="15" customHeight="1" x14ac:dyDescent="0.35">
      <c r="B13" s="4">
        <f t="shared" si="0"/>
        <v>1</v>
      </c>
      <c r="C13" s="4">
        <f t="shared" si="0"/>
        <v>1</v>
      </c>
      <c r="D13" s="4">
        <f t="shared" si="0"/>
        <v>1</v>
      </c>
      <c r="E13" s="4">
        <f t="shared" si="0"/>
        <v>1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1"/>
        <v>0</v>
      </c>
      <c r="J13" s="4">
        <f t="shared" si="2"/>
        <v>1</v>
      </c>
      <c r="K13" s="4">
        <f t="shared" si="3"/>
        <v>0</v>
      </c>
      <c r="L13" s="4">
        <f t="shared" si="4"/>
        <v>4</v>
      </c>
      <c r="M13" s="36">
        <f t="shared" si="5"/>
        <v>1</v>
      </c>
      <c r="N13" s="57" t="s">
        <v>64</v>
      </c>
      <c r="O13" s="45"/>
      <c r="P13" s="45" t="str">
        <f t="shared" si="6"/>
        <v>Best Cellular*</v>
      </c>
      <c r="Q13" s="20" t="s">
        <v>23</v>
      </c>
      <c r="R13" s="20" t="s">
        <v>83</v>
      </c>
      <c r="S13" s="45"/>
    </row>
    <row r="14" spans="1:19" ht="15" customHeight="1" x14ac:dyDescent="0.35">
      <c r="B14" s="4">
        <f t="shared" si="0"/>
        <v>1</v>
      </c>
      <c r="C14" s="4">
        <f t="shared" si="0"/>
        <v>0</v>
      </c>
      <c r="D14" s="4">
        <f t="shared" si="0"/>
        <v>0</v>
      </c>
      <c r="E14" s="4">
        <f t="shared" si="0"/>
        <v>0</v>
      </c>
      <c r="F14" s="4">
        <f t="shared" si="0"/>
        <v>0</v>
      </c>
      <c r="G14" s="4">
        <f t="shared" si="0"/>
        <v>0</v>
      </c>
      <c r="H14" s="4">
        <f t="shared" si="0"/>
        <v>0</v>
      </c>
      <c r="I14" s="4">
        <f t="shared" si="1"/>
        <v>0</v>
      </c>
      <c r="J14" s="4">
        <f t="shared" si="2"/>
        <v>0</v>
      </c>
      <c r="K14" s="4">
        <f t="shared" si="3"/>
        <v>0</v>
      </c>
      <c r="L14" s="4">
        <f t="shared" si="4"/>
        <v>1</v>
      </c>
      <c r="M14" s="36">
        <f t="shared" si="5"/>
        <v>1</v>
      </c>
      <c r="N14" s="57" t="s">
        <v>64</v>
      </c>
      <c r="O14" s="45"/>
      <c r="P14" s="45" t="str">
        <f t="shared" si="6"/>
        <v>Black Wireless*</v>
      </c>
      <c r="Q14" s="20" t="s">
        <v>24</v>
      </c>
      <c r="R14" s="20" t="s">
        <v>22</v>
      </c>
      <c r="S14" s="45"/>
    </row>
    <row r="15" spans="1:19" ht="15" customHeight="1" x14ac:dyDescent="0.35">
      <c r="B15" s="4">
        <f t="shared" si="0"/>
        <v>1</v>
      </c>
      <c r="C15" s="4">
        <f t="shared" si="0"/>
        <v>1</v>
      </c>
      <c r="D15" s="4">
        <f t="shared" si="0"/>
        <v>1</v>
      </c>
      <c r="E15" s="4">
        <f t="shared" si="0"/>
        <v>1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1"/>
        <v>0</v>
      </c>
      <c r="J15" s="4">
        <f t="shared" si="2"/>
        <v>1</v>
      </c>
      <c r="K15" s="4">
        <f t="shared" si="3"/>
        <v>0</v>
      </c>
      <c r="L15" s="4">
        <f t="shared" si="4"/>
        <v>4</v>
      </c>
      <c r="M15" s="36">
        <f t="shared" si="5"/>
        <v>1</v>
      </c>
      <c r="N15" s="57" t="s">
        <v>64</v>
      </c>
      <c r="O15" s="45"/>
      <c r="P15" s="45" t="str">
        <f t="shared" si="6"/>
        <v>Boom! Mobile*</v>
      </c>
      <c r="Q15" s="20" t="s">
        <v>72</v>
      </c>
      <c r="R15" s="20" t="s">
        <v>83</v>
      </c>
      <c r="S15" s="45"/>
    </row>
    <row r="16" spans="1:19" ht="15" customHeight="1" x14ac:dyDescent="0.35">
      <c r="B16" s="4">
        <f t="shared" si="0"/>
        <v>1</v>
      </c>
      <c r="C16" s="4">
        <f t="shared" si="0"/>
        <v>0</v>
      </c>
      <c r="D16" s="4">
        <f t="shared" si="0"/>
        <v>0</v>
      </c>
      <c r="E16" s="4">
        <f t="shared" si="0"/>
        <v>1</v>
      </c>
      <c r="F16" s="4">
        <f t="shared" si="0"/>
        <v>0</v>
      </c>
      <c r="G16" s="4">
        <f t="shared" si="0"/>
        <v>0</v>
      </c>
      <c r="H16" s="4">
        <f t="shared" si="0"/>
        <v>0</v>
      </c>
      <c r="I16" s="4">
        <f t="shared" si="1"/>
        <v>0</v>
      </c>
      <c r="J16" s="4">
        <f t="shared" si="2"/>
        <v>0</v>
      </c>
      <c r="K16" s="4">
        <f t="shared" si="3"/>
        <v>0</v>
      </c>
      <c r="L16" s="4">
        <f t="shared" si="4"/>
        <v>2</v>
      </c>
      <c r="M16" s="36">
        <f t="shared" si="5"/>
        <v>1</v>
      </c>
      <c r="N16" s="57" t="s">
        <v>64</v>
      </c>
      <c r="O16" s="45"/>
      <c r="P16" s="45" t="str">
        <f t="shared" si="6"/>
        <v>campusSIMs*</v>
      </c>
      <c r="Q16" s="20" t="s">
        <v>26</v>
      </c>
      <c r="R16" s="20" t="s">
        <v>52</v>
      </c>
      <c r="S16" s="45"/>
    </row>
    <row r="17" spans="2:19" ht="15" customHeight="1" x14ac:dyDescent="0.35">
      <c r="B17" s="4">
        <f t="shared" si="0"/>
        <v>0</v>
      </c>
      <c r="C17" s="4">
        <f t="shared" si="0"/>
        <v>0</v>
      </c>
      <c r="D17" s="4">
        <f t="shared" si="0"/>
        <v>1</v>
      </c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1"/>
        <v>0</v>
      </c>
      <c r="J17" s="4">
        <f t="shared" si="2"/>
        <v>0</v>
      </c>
      <c r="K17" s="4">
        <f t="shared" si="3"/>
        <v>0</v>
      </c>
      <c r="L17" s="4">
        <f t="shared" si="4"/>
        <v>1</v>
      </c>
      <c r="M17" s="36">
        <f t="shared" si="5"/>
        <v>1</v>
      </c>
      <c r="N17" s="57" t="s">
        <v>64</v>
      </c>
      <c r="O17" s="45"/>
      <c r="P17" s="45" t="str">
        <f t="shared" si="6"/>
        <v>CellNUVO*</v>
      </c>
      <c r="Q17" s="20" t="s">
        <v>27</v>
      </c>
      <c r="R17" s="20" t="s">
        <v>25</v>
      </c>
      <c r="S17" s="45"/>
    </row>
    <row r="18" spans="2:19" ht="15" customHeight="1" x14ac:dyDescent="0.35">
      <c r="B18" s="4">
        <f t="shared" si="0"/>
        <v>0</v>
      </c>
      <c r="C18" s="4">
        <f t="shared" si="0"/>
        <v>0</v>
      </c>
      <c r="D18" s="4">
        <f t="shared" si="0"/>
        <v>1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1"/>
        <v>0</v>
      </c>
      <c r="J18" s="4">
        <f t="shared" si="2"/>
        <v>0</v>
      </c>
      <c r="K18" s="4">
        <f t="shared" si="3"/>
        <v>0</v>
      </c>
      <c r="L18" s="4">
        <f t="shared" si="4"/>
        <v>1</v>
      </c>
      <c r="M18" s="36">
        <f t="shared" si="5"/>
        <v>1</v>
      </c>
      <c r="N18" s="57" t="s">
        <v>64</v>
      </c>
      <c r="O18" s="45"/>
      <c r="P18" s="45" t="str">
        <f t="shared" si="6"/>
        <v>ChitChat Mobile*</v>
      </c>
      <c r="Q18" s="20" t="s">
        <v>73</v>
      </c>
      <c r="R18" s="20" t="s">
        <v>25</v>
      </c>
      <c r="S18" s="45"/>
    </row>
    <row r="19" spans="2:19" ht="87" x14ac:dyDescent="0.35">
      <c r="B19" s="4">
        <f t="shared" ref="B19:H28" si="7">COUNTIF($R19,"*"&amp;B$6&amp;"*")</f>
        <v>0</v>
      </c>
      <c r="C19" s="4">
        <f t="shared" si="7"/>
        <v>1</v>
      </c>
      <c r="D19" s="4">
        <f t="shared" si="7"/>
        <v>0</v>
      </c>
      <c r="E19" s="4">
        <f t="shared" si="7"/>
        <v>0</v>
      </c>
      <c r="F19" s="4">
        <f t="shared" si="7"/>
        <v>0</v>
      </c>
      <c r="G19" s="4">
        <f t="shared" si="7"/>
        <v>0</v>
      </c>
      <c r="H19" s="4">
        <f t="shared" si="7"/>
        <v>0</v>
      </c>
      <c r="I19" s="4">
        <f t="shared" si="1"/>
        <v>0</v>
      </c>
      <c r="J19" s="4">
        <f t="shared" si="2"/>
        <v>0</v>
      </c>
      <c r="K19" s="4">
        <f t="shared" si="3"/>
        <v>0</v>
      </c>
      <c r="L19" s="4">
        <f t="shared" si="4"/>
        <v>1</v>
      </c>
      <c r="M19" s="36">
        <f t="shared" si="5"/>
        <v>1</v>
      </c>
      <c r="N19" s="57" t="s">
        <v>74</v>
      </c>
      <c r="O19" s="45"/>
      <c r="P19" s="45" t="str">
        <f t="shared" si="6"/>
        <v>Comcast Corporation</v>
      </c>
      <c r="Q19" s="20" t="s">
        <v>49</v>
      </c>
      <c r="R19" s="20" t="s">
        <v>67</v>
      </c>
      <c r="S19" s="45" t="s">
        <v>93</v>
      </c>
    </row>
    <row r="20" spans="2:19" ht="15" customHeight="1" x14ac:dyDescent="0.35">
      <c r="B20" s="4">
        <f t="shared" si="7"/>
        <v>1</v>
      </c>
      <c r="C20" s="4">
        <f t="shared" si="7"/>
        <v>0</v>
      </c>
      <c r="D20" s="4">
        <f t="shared" si="7"/>
        <v>0</v>
      </c>
      <c r="E20" s="4">
        <f t="shared" si="7"/>
        <v>1</v>
      </c>
      <c r="F20" s="4">
        <f t="shared" si="7"/>
        <v>0</v>
      </c>
      <c r="G20" s="4">
        <f t="shared" si="7"/>
        <v>0</v>
      </c>
      <c r="H20" s="4">
        <f t="shared" si="7"/>
        <v>0</v>
      </c>
      <c r="I20" s="4">
        <f t="shared" si="1"/>
        <v>0</v>
      </c>
      <c r="J20" s="4">
        <f t="shared" si="2"/>
        <v>0</v>
      </c>
      <c r="K20" s="4">
        <f t="shared" si="3"/>
        <v>0</v>
      </c>
      <c r="L20" s="4">
        <f t="shared" si="4"/>
        <v>2</v>
      </c>
      <c r="M20" s="36">
        <f t="shared" si="5"/>
        <v>1</v>
      </c>
      <c r="N20" s="57" t="s">
        <v>75</v>
      </c>
      <c r="O20" s="45"/>
      <c r="P20" s="45" t="str">
        <f t="shared" si="6"/>
        <v>Consumer Cellular Inc.</v>
      </c>
      <c r="Q20" s="20" t="s">
        <v>0</v>
      </c>
      <c r="R20" s="20" t="s">
        <v>52</v>
      </c>
      <c r="S20" s="45"/>
    </row>
    <row r="21" spans="2:19" ht="58" x14ac:dyDescent="0.35">
      <c r="B21" s="4">
        <f t="shared" si="7"/>
        <v>1</v>
      </c>
      <c r="C21" s="4">
        <f t="shared" si="7"/>
        <v>0</v>
      </c>
      <c r="D21" s="4">
        <f t="shared" si="7"/>
        <v>0</v>
      </c>
      <c r="E21" s="4">
        <f t="shared" si="7"/>
        <v>0</v>
      </c>
      <c r="F21" s="4">
        <f t="shared" si="7"/>
        <v>0</v>
      </c>
      <c r="G21" s="4">
        <f t="shared" si="7"/>
        <v>0</v>
      </c>
      <c r="H21" s="4">
        <f t="shared" si="7"/>
        <v>0</v>
      </c>
      <c r="I21" s="4">
        <f t="shared" si="1"/>
        <v>0</v>
      </c>
      <c r="J21" s="4">
        <f t="shared" si="2"/>
        <v>0</v>
      </c>
      <c r="K21" s="4">
        <f t="shared" si="3"/>
        <v>0</v>
      </c>
      <c r="L21" s="4">
        <f t="shared" si="4"/>
        <v>1</v>
      </c>
      <c r="M21" s="36">
        <f t="shared" si="5"/>
        <v>1</v>
      </c>
      <c r="N21" s="57" t="s">
        <v>62</v>
      </c>
      <c r="O21" s="45"/>
      <c r="P21" s="45" t="str">
        <f t="shared" si="6"/>
        <v>KDDI America</v>
      </c>
      <c r="Q21" s="20" t="s">
        <v>29</v>
      </c>
      <c r="R21" s="20" t="s">
        <v>22</v>
      </c>
      <c r="S21" s="45" t="s">
        <v>123</v>
      </c>
    </row>
    <row r="22" spans="2:19" ht="15" customHeight="1" x14ac:dyDescent="0.35">
      <c r="B22" s="4">
        <f t="shared" si="7"/>
        <v>0</v>
      </c>
      <c r="C22" s="4">
        <f t="shared" si="7"/>
        <v>1</v>
      </c>
      <c r="D22" s="4">
        <f t="shared" si="7"/>
        <v>1</v>
      </c>
      <c r="E22" s="4">
        <f t="shared" si="7"/>
        <v>1</v>
      </c>
      <c r="F22" s="4">
        <f t="shared" si="7"/>
        <v>0</v>
      </c>
      <c r="G22" s="4">
        <f t="shared" si="7"/>
        <v>0</v>
      </c>
      <c r="H22" s="4">
        <f t="shared" si="7"/>
        <v>0</v>
      </c>
      <c r="I22" s="4">
        <f t="shared" si="1"/>
        <v>0</v>
      </c>
      <c r="J22" s="4">
        <f t="shared" si="2"/>
        <v>1</v>
      </c>
      <c r="K22" s="4">
        <f t="shared" si="3"/>
        <v>0</v>
      </c>
      <c r="L22" s="4">
        <f t="shared" si="4"/>
        <v>3</v>
      </c>
      <c r="M22" s="36">
        <f t="shared" si="5"/>
        <v>1</v>
      </c>
      <c r="N22" s="57" t="s">
        <v>64</v>
      </c>
      <c r="O22" s="45"/>
      <c r="P22" s="45" t="str">
        <f t="shared" si="6"/>
        <v>EcoMobile*</v>
      </c>
      <c r="Q22" s="20" t="s">
        <v>30</v>
      </c>
      <c r="R22" s="20" t="s">
        <v>84</v>
      </c>
      <c r="S22" s="45"/>
    </row>
    <row r="23" spans="2:19" ht="15" customHeight="1" x14ac:dyDescent="0.35">
      <c r="B23" s="4">
        <f t="shared" si="7"/>
        <v>0</v>
      </c>
      <c r="C23" s="4">
        <f t="shared" si="7"/>
        <v>1</v>
      </c>
      <c r="D23" s="4">
        <f t="shared" si="7"/>
        <v>1</v>
      </c>
      <c r="E23" s="4">
        <f t="shared" si="7"/>
        <v>0</v>
      </c>
      <c r="F23" s="4">
        <f t="shared" si="7"/>
        <v>0</v>
      </c>
      <c r="G23" s="4">
        <f t="shared" si="7"/>
        <v>0</v>
      </c>
      <c r="H23" s="4">
        <f t="shared" si="7"/>
        <v>0</v>
      </c>
      <c r="I23" s="4">
        <f t="shared" si="1"/>
        <v>0</v>
      </c>
      <c r="J23" s="4">
        <f t="shared" si="2"/>
        <v>0</v>
      </c>
      <c r="K23" s="4">
        <f t="shared" si="3"/>
        <v>0</v>
      </c>
      <c r="L23" s="4">
        <f t="shared" si="4"/>
        <v>2</v>
      </c>
      <c r="M23" s="36">
        <f t="shared" si="5"/>
        <v>1</v>
      </c>
      <c r="N23" s="57" t="s">
        <v>64</v>
      </c>
      <c r="O23" s="45"/>
      <c r="P23" s="45" t="str">
        <f t="shared" si="6"/>
        <v>Expo Mobile*</v>
      </c>
      <c r="Q23" s="20" t="s">
        <v>31</v>
      </c>
      <c r="R23" s="20" t="s">
        <v>85</v>
      </c>
      <c r="S23" s="45"/>
    </row>
    <row r="24" spans="2:19" ht="15" customHeight="1" x14ac:dyDescent="0.35">
      <c r="B24" s="4">
        <f t="shared" si="7"/>
        <v>1</v>
      </c>
      <c r="C24" s="4">
        <f t="shared" si="7"/>
        <v>0</v>
      </c>
      <c r="D24" s="4">
        <f t="shared" si="7"/>
        <v>1</v>
      </c>
      <c r="E24" s="4">
        <f t="shared" si="7"/>
        <v>0</v>
      </c>
      <c r="F24" s="4">
        <f t="shared" si="7"/>
        <v>0</v>
      </c>
      <c r="G24" s="4">
        <f t="shared" si="7"/>
        <v>0</v>
      </c>
      <c r="H24" s="4">
        <f t="shared" si="7"/>
        <v>0</v>
      </c>
      <c r="I24" s="4">
        <f t="shared" si="1"/>
        <v>0</v>
      </c>
      <c r="J24" s="4">
        <f t="shared" si="2"/>
        <v>0</v>
      </c>
      <c r="K24" s="4">
        <f t="shared" si="3"/>
        <v>0</v>
      </c>
      <c r="L24" s="4">
        <f t="shared" si="4"/>
        <v>2</v>
      </c>
      <c r="M24" s="36">
        <f t="shared" si="5"/>
        <v>1</v>
      </c>
      <c r="N24" s="57" t="s">
        <v>1</v>
      </c>
      <c r="O24" s="45"/>
      <c r="P24" s="45" t="str">
        <f t="shared" si="6"/>
        <v>FreedomPop</v>
      </c>
      <c r="Q24" s="20" t="s">
        <v>1</v>
      </c>
      <c r="R24" s="20" t="s">
        <v>53</v>
      </c>
      <c r="S24" s="45"/>
    </row>
    <row r="25" spans="2:19" ht="15" customHeight="1" x14ac:dyDescent="0.35">
      <c r="B25" s="4">
        <f t="shared" si="7"/>
        <v>0</v>
      </c>
      <c r="C25" s="4">
        <f t="shared" si="7"/>
        <v>0</v>
      </c>
      <c r="D25" s="4">
        <f t="shared" si="7"/>
        <v>1</v>
      </c>
      <c r="E25" s="4">
        <f t="shared" si="7"/>
        <v>1</v>
      </c>
      <c r="F25" s="4">
        <f t="shared" si="7"/>
        <v>0</v>
      </c>
      <c r="G25" s="4">
        <f t="shared" si="7"/>
        <v>1</v>
      </c>
      <c r="H25" s="4">
        <f t="shared" si="7"/>
        <v>0</v>
      </c>
      <c r="I25" s="4">
        <f t="shared" si="1"/>
        <v>1</v>
      </c>
      <c r="J25" s="4">
        <f t="shared" si="2"/>
        <v>1</v>
      </c>
      <c r="K25" s="4">
        <f t="shared" si="3"/>
        <v>0</v>
      </c>
      <c r="L25" s="4">
        <f t="shared" si="4"/>
        <v>3</v>
      </c>
      <c r="M25" s="36">
        <f t="shared" si="5"/>
        <v>1</v>
      </c>
      <c r="N25" s="57" t="s">
        <v>18</v>
      </c>
      <c r="O25" s="45"/>
      <c r="P25" s="45" t="str">
        <f t="shared" si="6"/>
        <v>Google</v>
      </c>
      <c r="Q25" s="20" t="s">
        <v>7</v>
      </c>
      <c r="R25" s="20" t="s">
        <v>71</v>
      </c>
      <c r="S25" s="45"/>
    </row>
    <row r="26" spans="2:19" ht="15" customHeight="1" x14ac:dyDescent="0.35">
      <c r="B26" s="4">
        <f t="shared" si="7"/>
        <v>1</v>
      </c>
      <c r="C26" s="4">
        <f t="shared" si="7"/>
        <v>0</v>
      </c>
      <c r="D26" s="4">
        <f t="shared" si="7"/>
        <v>1</v>
      </c>
      <c r="E26" s="4">
        <f t="shared" si="7"/>
        <v>0</v>
      </c>
      <c r="F26" s="4">
        <f t="shared" si="7"/>
        <v>0</v>
      </c>
      <c r="G26" s="4">
        <f t="shared" si="7"/>
        <v>0</v>
      </c>
      <c r="H26" s="4">
        <f t="shared" si="7"/>
        <v>0</v>
      </c>
      <c r="I26" s="4">
        <f t="shared" si="1"/>
        <v>0</v>
      </c>
      <c r="J26" s="4">
        <f t="shared" si="2"/>
        <v>0</v>
      </c>
      <c r="K26" s="4">
        <f t="shared" si="3"/>
        <v>0</v>
      </c>
      <c r="L26" s="4">
        <f t="shared" si="4"/>
        <v>2</v>
      </c>
      <c r="M26" s="36">
        <f t="shared" si="5"/>
        <v>1</v>
      </c>
      <c r="N26" s="57" t="s">
        <v>64</v>
      </c>
      <c r="O26" s="45"/>
      <c r="P26" s="45" t="str">
        <f t="shared" si="6"/>
        <v>good2GO Mobile*</v>
      </c>
      <c r="Q26" s="20" t="s">
        <v>32</v>
      </c>
      <c r="R26" s="20" t="s">
        <v>53</v>
      </c>
      <c r="S26" s="45"/>
    </row>
    <row r="27" spans="2:19" ht="15" customHeight="1" x14ac:dyDescent="0.35">
      <c r="B27" s="4">
        <f t="shared" si="7"/>
        <v>0</v>
      </c>
      <c r="C27" s="4">
        <f t="shared" si="7"/>
        <v>1</v>
      </c>
      <c r="D27" s="4">
        <f t="shared" si="7"/>
        <v>0</v>
      </c>
      <c r="E27" s="4">
        <f t="shared" si="7"/>
        <v>0</v>
      </c>
      <c r="F27" s="4">
        <f t="shared" si="7"/>
        <v>0</v>
      </c>
      <c r="G27" s="4">
        <f t="shared" si="7"/>
        <v>0</v>
      </c>
      <c r="H27" s="4">
        <f t="shared" si="7"/>
        <v>0</v>
      </c>
      <c r="I27" s="4">
        <f t="shared" si="1"/>
        <v>0</v>
      </c>
      <c r="J27" s="4">
        <f t="shared" si="2"/>
        <v>0</v>
      </c>
      <c r="K27" s="4">
        <f t="shared" si="3"/>
        <v>0</v>
      </c>
      <c r="L27" s="4">
        <f t="shared" si="4"/>
        <v>1</v>
      </c>
      <c r="M27" s="36">
        <f t="shared" si="5"/>
        <v>1</v>
      </c>
      <c r="N27" s="57" t="s">
        <v>76</v>
      </c>
      <c r="O27" s="45"/>
      <c r="P27" s="45" t="str">
        <f t="shared" si="6"/>
        <v>GreatCall, Inc.</v>
      </c>
      <c r="Q27" s="20" t="s">
        <v>2</v>
      </c>
      <c r="R27" s="20" t="s">
        <v>67</v>
      </c>
      <c r="S27" s="45"/>
    </row>
    <row r="28" spans="2:19" ht="15" customHeight="1" x14ac:dyDescent="0.35">
      <c r="B28" s="4">
        <f t="shared" si="7"/>
        <v>0</v>
      </c>
      <c r="C28" s="4">
        <f t="shared" si="7"/>
        <v>0</v>
      </c>
      <c r="D28" s="4">
        <f t="shared" si="7"/>
        <v>0</v>
      </c>
      <c r="E28" s="4">
        <f t="shared" si="7"/>
        <v>1</v>
      </c>
      <c r="F28" s="4">
        <f t="shared" si="7"/>
        <v>0</v>
      </c>
      <c r="G28" s="4">
        <f t="shared" si="7"/>
        <v>0</v>
      </c>
      <c r="H28" s="4">
        <f t="shared" si="7"/>
        <v>0</v>
      </c>
      <c r="I28" s="4">
        <f t="shared" si="1"/>
        <v>0</v>
      </c>
      <c r="J28" s="4">
        <f t="shared" si="2"/>
        <v>0</v>
      </c>
      <c r="K28" s="4">
        <f t="shared" si="3"/>
        <v>0</v>
      </c>
      <c r="L28" s="4">
        <f t="shared" si="4"/>
        <v>1</v>
      </c>
      <c r="M28" s="36">
        <f t="shared" si="5"/>
        <v>1</v>
      </c>
      <c r="N28" s="57" t="s">
        <v>64</v>
      </c>
      <c r="O28" s="45"/>
      <c r="P28" s="45" t="str">
        <f t="shared" si="6"/>
        <v>Hayai Mobile*</v>
      </c>
      <c r="Q28" s="20" t="s">
        <v>34</v>
      </c>
      <c r="R28" s="20" t="s">
        <v>5</v>
      </c>
      <c r="S28" s="45"/>
    </row>
    <row r="29" spans="2:19" ht="15" customHeight="1" x14ac:dyDescent="0.35">
      <c r="B29" s="4">
        <f t="shared" ref="B29:H38" si="8">COUNTIF($R29,"*"&amp;B$6&amp;"*")</f>
        <v>0</v>
      </c>
      <c r="C29" s="4">
        <f t="shared" si="8"/>
        <v>0</v>
      </c>
      <c r="D29" s="4">
        <f t="shared" si="8"/>
        <v>0</v>
      </c>
      <c r="E29" s="4">
        <f t="shared" si="8"/>
        <v>1</v>
      </c>
      <c r="F29" s="4">
        <f t="shared" si="8"/>
        <v>0</v>
      </c>
      <c r="G29" s="4">
        <f t="shared" si="8"/>
        <v>0</v>
      </c>
      <c r="H29" s="4">
        <f t="shared" si="8"/>
        <v>0</v>
      </c>
      <c r="I29" s="4">
        <f t="shared" si="1"/>
        <v>0</v>
      </c>
      <c r="J29" s="4">
        <f t="shared" si="2"/>
        <v>0</v>
      </c>
      <c r="K29" s="4">
        <f t="shared" si="3"/>
        <v>0</v>
      </c>
      <c r="L29" s="4">
        <f t="shared" si="4"/>
        <v>1</v>
      </c>
      <c r="M29" s="36">
        <f t="shared" si="5"/>
        <v>1</v>
      </c>
      <c r="N29" s="57" t="s">
        <v>64</v>
      </c>
      <c r="O29" s="45"/>
      <c r="P29" s="45" t="str">
        <f t="shared" si="6"/>
        <v>Jaguar Mobile*</v>
      </c>
      <c r="Q29" s="20" t="s">
        <v>35</v>
      </c>
      <c r="R29" s="20" t="s">
        <v>5</v>
      </c>
      <c r="S29" s="45"/>
    </row>
    <row r="30" spans="2:19" ht="30" customHeight="1" x14ac:dyDescent="0.35">
      <c r="B30" s="4">
        <f t="shared" si="8"/>
        <v>1</v>
      </c>
      <c r="C30" s="4">
        <f t="shared" si="8"/>
        <v>0</v>
      </c>
      <c r="D30" s="4">
        <f t="shared" si="8"/>
        <v>0</v>
      </c>
      <c r="E30" s="4">
        <f t="shared" si="8"/>
        <v>1</v>
      </c>
      <c r="F30" s="4">
        <f t="shared" si="8"/>
        <v>0</v>
      </c>
      <c r="G30" s="4">
        <f t="shared" si="8"/>
        <v>0</v>
      </c>
      <c r="H30" s="4">
        <f t="shared" si="8"/>
        <v>0</v>
      </c>
      <c r="I30" s="4">
        <f t="shared" si="1"/>
        <v>0</v>
      </c>
      <c r="J30" s="4">
        <f t="shared" si="2"/>
        <v>0</v>
      </c>
      <c r="K30" s="4">
        <f t="shared" si="3"/>
        <v>0</v>
      </c>
      <c r="L30" s="4">
        <f t="shared" si="4"/>
        <v>2</v>
      </c>
      <c r="M30" s="36">
        <f t="shared" si="5"/>
        <v>1</v>
      </c>
      <c r="N30" s="57" t="s">
        <v>95</v>
      </c>
      <c r="O30" s="45"/>
      <c r="P30" s="45" t="str">
        <f t="shared" si="6"/>
        <v>Network Enhanced Technologies, Inc.</v>
      </c>
      <c r="Q30" s="20" t="s">
        <v>36</v>
      </c>
      <c r="R30" s="20" t="s">
        <v>52</v>
      </c>
      <c r="S30" s="45"/>
    </row>
    <row r="31" spans="2:19" ht="15" customHeight="1" x14ac:dyDescent="0.35">
      <c r="B31" s="4">
        <f t="shared" si="8"/>
        <v>0</v>
      </c>
      <c r="C31" s="4">
        <f t="shared" si="8"/>
        <v>0</v>
      </c>
      <c r="D31" s="4">
        <f t="shared" si="8"/>
        <v>1</v>
      </c>
      <c r="E31" s="4">
        <f t="shared" si="8"/>
        <v>0</v>
      </c>
      <c r="F31" s="4">
        <f t="shared" si="8"/>
        <v>0</v>
      </c>
      <c r="G31" s="4">
        <f t="shared" si="8"/>
        <v>0</v>
      </c>
      <c r="H31" s="4">
        <f t="shared" si="8"/>
        <v>0</v>
      </c>
      <c r="I31" s="4">
        <f t="shared" si="1"/>
        <v>0</v>
      </c>
      <c r="J31" s="4">
        <f t="shared" si="2"/>
        <v>0</v>
      </c>
      <c r="K31" s="4">
        <f t="shared" si="3"/>
        <v>0</v>
      </c>
      <c r="L31" s="4">
        <f t="shared" si="4"/>
        <v>1</v>
      </c>
      <c r="M31" s="36">
        <f t="shared" si="5"/>
        <v>1</v>
      </c>
      <c r="N31" s="58" t="s">
        <v>64</v>
      </c>
      <c r="O31" s="46"/>
      <c r="P31" s="45" t="str">
        <f t="shared" si="6"/>
        <v>Karma Mobility*</v>
      </c>
      <c r="Q31" s="20" t="s">
        <v>61</v>
      </c>
      <c r="R31" s="20" t="s">
        <v>66</v>
      </c>
      <c r="S31" s="45"/>
    </row>
    <row r="32" spans="2:19" ht="58" x14ac:dyDescent="0.35">
      <c r="B32" s="4">
        <f t="shared" si="8"/>
        <v>1</v>
      </c>
      <c r="C32" s="4">
        <f t="shared" si="8"/>
        <v>0</v>
      </c>
      <c r="D32" s="4">
        <f t="shared" si="8"/>
        <v>0</v>
      </c>
      <c r="E32" s="4">
        <f t="shared" si="8"/>
        <v>0</v>
      </c>
      <c r="F32" s="4">
        <f t="shared" si="8"/>
        <v>0</v>
      </c>
      <c r="G32" s="4">
        <f t="shared" si="8"/>
        <v>0</v>
      </c>
      <c r="H32" s="4">
        <f t="shared" si="8"/>
        <v>0</v>
      </c>
      <c r="I32" s="4">
        <f t="shared" si="1"/>
        <v>0</v>
      </c>
      <c r="J32" s="4">
        <f t="shared" si="2"/>
        <v>0</v>
      </c>
      <c r="K32" s="4">
        <f t="shared" si="3"/>
        <v>0</v>
      </c>
      <c r="L32" s="4">
        <f t="shared" si="4"/>
        <v>1</v>
      </c>
      <c r="M32" s="36">
        <f t="shared" si="5"/>
        <v>1</v>
      </c>
      <c r="N32" s="57" t="s">
        <v>62</v>
      </c>
      <c r="O32" s="45"/>
      <c r="P32" s="45" t="str">
        <f t="shared" si="6"/>
        <v>KDDI America</v>
      </c>
      <c r="Q32" s="20" t="s">
        <v>3</v>
      </c>
      <c r="R32" s="20" t="s">
        <v>22</v>
      </c>
      <c r="S32" s="45" t="s">
        <v>123</v>
      </c>
    </row>
    <row r="33" spans="2:19" ht="15" customHeight="1" x14ac:dyDescent="0.35">
      <c r="B33" s="4">
        <f t="shared" si="8"/>
        <v>0</v>
      </c>
      <c r="C33" s="4">
        <f t="shared" si="8"/>
        <v>0</v>
      </c>
      <c r="D33" s="4">
        <f t="shared" si="8"/>
        <v>0</v>
      </c>
      <c r="E33" s="4">
        <f t="shared" si="8"/>
        <v>1</v>
      </c>
      <c r="F33" s="4">
        <f t="shared" si="8"/>
        <v>0</v>
      </c>
      <c r="G33" s="4">
        <f t="shared" si="8"/>
        <v>0</v>
      </c>
      <c r="H33" s="4">
        <f t="shared" si="8"/>
        <v>0</v>
      </c>
      <c r="I33" s="4">
        <f t="shared" si="1"/>
        <v>0</v>
      </c>
      <c r="J33" s="4">
        <f t="shared" si="2"/>
        <v>0</v>
      </c>
      <c r="K33" s="4">
        <f t="shared" si="3"/>
        <v>0</v>
      </c>
      <c r="L33" s="4">
        <f t="shared" si="4"/>
        <v>1</v>
      </c>
      <c r="M33" s="36">
        <f t="shared" si="5"/>
        <v>1</v>
      </c>
      <c r="N33" s="57" t="s">
        <v>64</v>
      </c>
      <c r="O33" s="45"/>
      <c r="P33" s="45" t="str">
        <f t="shared" si="6"/>
        <v>KidsConnect*</v>
      </c>
      <c r="Q33" s="20" t="s">
        <v>37</v>
      </c>
      <c r="R33" s="20" t="s">
        <v>5</v>
      </c>
      <c r="S33" s="45"/>
    </row>
    <row r="34" spans="2:19" ht="15" customHeight="1" x14ac:dyDescent="0.35">
      <c r="B34" s="4">
        <f t="shared" si="8"/>
        <v>0</v>
      </c>
      <c r="C34" s="4">
        <f t="shared" si="8"/>
        <v>0</v>
      </c>
      <c r="D34" s="4">
        <f t="shared" si="8"/>
        <v>0</v>
      </c>
      <c r="E34" s="4">
        <f t="shared" si="8"/>
        <v>1</v>
      </c>
      <c r="F34" s="4">
        <f t="shared" si="8"/>
        <v>0</v>
      </c>
      <c r="G34" s="4">
        <f t="shared" si="8"/>
        <v>0</v>
      </c>
      <c r="H34" s="4">
        <f t="shared" si="8"/>
        <v>0</v>
      </c>
      <c r="I34" s="4">
        <f t="shared" si="1"/>
        <v>0</v>
      </c>
      <c r="J34" s="4">
        <f t="shared" si="2"/>
        <v>0</v>
      </c>
      <c r="K34" s="4">
        <f t="shared" si="3"/>
        <v>0</v>
      </c>
      <c r="L34" s="4">
        <f t="shared" si="4"/>
        <v>1</v>
      </c>
      <c r="M34" s="36">
        <f t="shared" si="5"/>
        <v>1</v>
      </c>
      <c r="N34" s="57" t="s">
        <v>64</v>
      </c>
      <c r="O34" s="45"/>
      <c r="P34" s="45" t="str">
        <f t="shared" si="6"/>
        <v>Liberty Wireless*</v>
      </c>
      <c r="Q34" s="20" t="s">
        <v>38</v>
      </c>
      <c r="R34" s="20" t="s">
        <v>5</v>
      </c>
      <c r="S34" s="45"/>
    </row>
    <row r="35" spans="2:19" ht="15" customHeight="1" x14ac:dyDescent="0.35">
      <c r="B35" s="4">
        <f t="shared" si="8"/>
        <v>0</v>
      </c>
      <c r="C35" s="4">
        <f t="shared" si="8"/>
        <v>0</v>
      </c>
      <c r="D35" s="4">
        <f t="shared" si="8"/>
        <v>0</v>
      </c>
      <c r="E35" s="4">
        <f t="shared" si="8"/>
        <v>1</v>
      </c>
      <c r="F35" s="4">
        <f t="shared" si="8"/>
        <v>0</v>
      </c>
      <c r="G35" s="4">
        <f t="shared" si="8"/>
        <v>0</v>
      </c>
      <c r="H35" s="4">
        <f t="shared" si="8"/>
        <v>0</v>
      </c>
      <c r="I35" s="4">
        <f t="shared" si="1"/>
        <v>0</v>
      </c>
      <c r="J35" s="4">
        <f t="shared" si="2"/>
        <v>0</v>
      </c>
      <c r="K35" s="4">
        <f t="shared" si="3"/>
        <v>0</v>
      </c>
      <c r="L35" s="4">
        <f t="shared" si="4"/>
        <v>1</v>
      </c>
      <c r="M35" s="36">
        <f t="shared" si="5"/>
        <v>1</v>
      </c>
      <c r="N35" s="57" t="s">
        <v>77</v>
      </c>
      <c r="O35" s="45"/>
      <c r="P35" s="45" t="str">
        <f t="shared" si="6"/>
        <v>Lycamobile</v>
      </c>
      <c r="Q35" s="20" t="s">
        <v>77</v>
      </c>
      <c r="R35" s="20" t="s">
        <v>5</v>
      </c>
      <c r="S35" s="45"/>
    </row>
    <row r="36" spans="2:19" ht="15" customHeight="1" x14ac:dyDescent="0.35">
      <c r="B36" s="4">
        <f t="shared" si="8"/>
        <v>0</v>
      </c>
      <c r="C36" s="4">
        <f t="shared" si="8"/>
        <v>0</v>
      </c>
      <c r="D36" s="4">
        <f t="shared" si="8"/>
        <v>1</v>
      </c>
      <c r="E36" s="4">
        <f t="shared" si="8"/>
        <v>0</v>
      </c>
      <c r="F36" s="4">
        <f t="shared" si="8"/>
        <v>0</v>
      </c>
      <c r="G36" s="4">
        <f t="shared" si="8"/>
        <v>0</v>
      </c>
      <c r="H36" s="4">
        <f t="shared" si="8"/>
        <v>0</v>
      </c>
      <c r="I36" s="4">
        <f t="shared" si="1"/>
        <v>0</v>
      </c>
      <c r="J36" s="4">
        <f t="shared" si="2"/>
        <v>0</v>
      </c>
      <c r="K36" s="4">
        <f t="shared" si="3"/>
        <v>0</v>
      </c>
      <c r="L36" s="4">
        <f t="shared" si="4"/>
        <v>1</v>
      </c>
      <c r="M36" s="36">
        <f t="shared" si="5"/>
        <v>1</v>
      </c>
      <c r="N36" s="57" t="s">
        <v>78</v>
      </c>
      <c r="O36" s="45"/>
      <c r="P36" s="45" t="str">
        <f t="shared" si="6"/>
        <v>United Online, Inc.</v>
      </c>
      <c r="Q36" s="20" t="s">
        <v>94</v>
      </c>
      <c r="R36" s="20" t="s">
        <v>25</v>
      </c>
      <c r="S36" s="45"/>
    </row>
    <row r="37" spans="2:19" ht="30" customHeight="1" x14ac:dyDescent="0.35">
      <c r="B37" s="4">
        <f t="shared" si="8"/>
        <v>1</v>
      </c>
      <c r="C37" s="4">
        <f t="shared" si="8"/>
        <v>0</v>
      </c>
      <c r="D37" s="4">
        <f t="shared" si="8"/>
        <v>1</v>
      </c>
      <c r="E37" s="4">
        <f t="shared" si="8"/>
        <v>0</v>
      </c>
      <c r="F37" s="4">
        <f t="shared" si="8"/>
        <v>0</v>
      </c>
      <c r="G37" s="4">
        <f t="shared" si="8"/>
        <v>0</v>
      </c>
      <c r="H37" s="4">
        <f t="shared" si="8"/>
        <v>0</v>
      </c>
      <c r="I37" s="4">
        <f t="shared" si="1"/>
        <v>0</v>
      </c>
      <c r="J37" s="4">
        <f t="shared" si="2"/>
        <v>0</v>
      </c>
      <c r="K37" s="4">
        <f t="shared" si="3"/>
        <v>0</v>
      </c>
      <c r="L37" s="4">
        <f t="shared" si="4"/>
        <v>2</v>
      </c>
      <c r="M37" s="36">
        <f t="shared" si="5"/>
        <v>1</v>
      </c>
      <c r="N37" s="57" t="s">
        <v>64</v>
      </c>
      <c r="O37" s="45"/>
      <c r="P37" s="45" t="str">
        <f t="shared" si="6"/>
        <v>Pix Wireless*</v>
      </c>
      <c r="Q37" s="20" t="s">
        <v>6</v>
      </c>
      <c r="R37" s="20" t="s">
        <v>53</v>
      </c>
      <c r="S37" s="45" t="s">
        <v>104</v>
      </c>
    </row>
    <row r="38" spans="2:19" ht="15" customHeight="1" x14ac:dyDescent="0.35">
      <c r="B38" s="4">
        <f t="shared" si="8"/>
        <v>0</v>
      </c>
      <c r="C38" s="4">
        <f t="shared" si="8"/>
        <v>1</v>
      </c>
      <c r="D38" s="4">
        <f t="shared" si="8"/>
        <v>0</v>
      </c>
      <c r="E38" s="4">
        <f t="shared" si="8"/>
        <v>0</v>
      </c>
      <c r="F38" s="4">
        <f t="shared" si="8"/>
        <v>0</v>
      </c>
      <c r="G38" s="4">
        <f t="shared" si="8"/>
        <v>0</v>
      </c>
      <c r="H38" s="4">
        <f t="shared" si="8"/>
        <v>0</v>
      </c>
      <c r="I38" s="4">
        <f t="shared" si="1"/>
        <v>0</v>
      </c>
      <c r="J38" s="4">
        <f t="shared" si="2"/>
        <v>0</v>
      </c>
      <c r="K38" s="4">
        <f t="shared" si="3"/>
        <v>0</v>
      </c>
      <c r="L38" s="4">
        <f t="shared" si="4"/>
        <v>1</v>
      </c>
      <c r="M38" s="36">
        <f t="shared" si="5"/>
        <v>1</v>
      </c>
      <c r="N38" s="57" t="s">
        <v>64</v>
      </c>
      <c r="O38" s="45"/>
      <c r="P38" s="45" t="str">
        <f t="shared" si="6"/>
        <v>Puppy Wireless*</v>
      </c>
      <c r="Q38" s="20" t="s">
        <v>41</v>
      </c>
      <c r="R38" s="20" t="s">
        <v>67</v>
      </c>
      <c r="S38" s="45"/>
    </row>
    <row r="39" spans="2:19" ht="45" customHeight="1" x14ac:dyDescent="0.35">
      <c r="B39" s="4">
        <f t="shared" ref="B39:H48" si="9">COUNTIF($R39,"*"&amp;B$6&amp;"*")</f>
        <v>1</v>
      </c>
      <c r="C39" s="4">
        <f t="shared" si="9"/>
        <v>0</v>
      </c>
      <c r="D39" s="4">
        <f t="shared" si="9"/>
        <v>0</v>
      </c>
      <c r="E39" s="4">
        <f t="shared" si="9"/>
        <v>0</v>
      </c>
      <c r="F39" s="4">
        <f t="shared" si="9"/>
        <v>0</v>
      </c>
      <c r="G39" s="4">
        <f t="shared" si="9"/>
        <v>0</v>
      </c>
      <c r="H39" s="4">
        <f t="shared" si="9"/>
        <v>0</v>
      </c>
      <c r="I39" s="4">
        <f t="shared" si="1"/>
        <v>0</v>
      </c>
      <c r="J39" s="4">
        <f t="shared" si="2"/>
        <v>0</v>
      </c>
      <c r="K39" s="4">
        <f t="shared" si="3"/>
        <v>0</v>
      </c>
      <c r="L39" s="4">
        <f t="shared" si="4"/>
        <v>1</v>
      </c>
      <c r="M39" s="36">
        <f t="shared" si="5"/>
        <v>1</v>
      </c>
      <c r="N39" s="57" t="s">
        <v>99</v>
      </c>
      <c r="O39" s="45"/>
      <c r="P39" s="45" t="str">
        <f t="shared" si="6"/>
        <v>Telrite Corporation</v>
      </c>
      <c r="Q39" s="20" t="s">
        <v>42</v>
      </c>
      <c r="R39" s="20" t="s">
        <v>22</v>
      </c>
      <c r="S39" s="45" t="s">
        <v>100</v>
      </c>
    </row>
    <row r="40" spans="2:19" ht="15" customHeight="1" x14ac:dyDescent="0.35">
      <c r="B40" s="4">
        <f t="shared" si="9"/>
        <v>1</v>
      </c>
      <c r="C40" s="4">
        <f t="shared" si="9"/>
        <v>1</v>
      </c>
      <c r="D40" s="4">
        <f t="shared" si="9"/>
        <v>1</v>
      </c>
      <c r="E40" s="4">
        <f t="shared" si="9"/>
        <v>1</v>
      </c>
      <c r="F40" s="4">
        <f t="shared" si="9"/>
        <v>0</v>
      </c>
      <c r="G40" s="4">
        <f t="shared" si="9"/>
        <v>0</v>
      </c>
      <c r="H40" s="4">
        <f t="shared" si="9"/>
        <v>0</v>
      </c>
      <c r="I40" s="4">
        <f t="shared" si="1"/>
        <v>0</v>
      </c>
      <c r="J40" s="4">
        <f t="shared" si="2"/>
        <v>1</v>
      </c>
      <c r="K40" s="4">
        <f t="shared" si="3"/>
        <v>0</v>
      </c>
      <c r="L40" s="4">
        <f t="shared" si="4"/>
        <v>4</v>
      </c>
      <c r="M40" s="36">
        <f t="shared" si="5"/>
        <v>1</v>
      </c>
      <c r="N40" s="59" t="s">
        <v>64</v>
      </c>
      <c r="O40" s="47"/>
      <c r="P40" s="45" t="str">
        <f t="shared" si="6"/>
        <v>Red Pocket Mobile*</v>
      </c>
      <c r="Q40" s="21" t="s">
        <v>43</v>
      </c>
      <c r="R40" s="21" t="s">
        <v>83</v>
      </c>
      <c r="S40" s="45"/>
    </row>
    <row r="41" spans="2:19" ht="15" customHeight="1" x14ac:dyDescent="0.35">
      <c r="B41" s="4">
        <f t="shared" si="9"/>
        <v>0</v>
      </c>
      <c r="C41" s="4">
        <f t="shared" si="9"/>
        <v>0</v>
      </c>
      <c r="D41" s="4">
        <f t="shared" si="9"/>
        <v>1</v>
      </c>
      <c r="E41" s="4">
        <f t="shared" si="9"/>
        <v>1</v>
      </c>
      <c r="F41" s="4">
        <f t="shared" si="9"/>
        <v>0</v>
      </c>
      <c r="G41" s="4">
        <f t="shared" si="9"/>
        <v>0</v>
      </c>
      <c r="H41" s="4">
        <f t="shared" si="9"/>
        <v>0</v>
      </c>
      <c r="I41" s="4">
        <f t="shared" ref="I41:I66" si="10">--OR($F41=1,$G41=1,$H41=1)</f>
        <v>0</v>
      </c>
      <c r="J41" s="4">
        <f t="shared" si="2"/>
        <v>1</v>
      </c>
      <c r="K41" s="4">
        <f t="shared" ref="K41:K66" si="11">IF(R41=$K$6, 1, 0)</f>
        <v>0</v>
      </c>
      <c r="L41" s="4">
        <f t="shared" ref="L41:L66" si="12">SUM(B41:H41)</f>
        <v>2</v>
      </c>
      <c r="M41" s="36">
        <f t="shared" ref="M41:M66" si="13">--OR(N41=N41)</f>
        <v>1</v>
      </c>
      <c r="N41" s="57" t="s">
        <v>96</v>
      </c>
      <c r="O41" s="45"/>
      <c r="P41" s="45" t="str">
        <f t="shared" si="6"/>
        <v>Bandwith.com, Inc.</v>
      </c>
      <c r="Q41" s="20" t="s">
        <v>8</v>
      </c>
      <c r="R41" s="20" t="s">
        <v>54</v>
      </c>
      <c r="S41" s="45"/>
    </row>
    <row r="42" spans="2:19" ht="15" customHeight="1" x14ac:dyDescent="0.35">
      <c r="B42" s="4">
        <f t="shared" si="9"/>
        <v>1</v>
      </c>
      <c r="C42" s="4">
        <f t="shared" si="9"/>
        <v>1</v>
      </c>
      <c r="D42" s="4">
        <f t="shared" si="9"/>
        <v>1</v>
      </c>
      <c r="E42" s="4">
        <f t="shared" si="9"/>
        <v>0</v>
      </c>
      <c r="F42" s="4">
        <f t="shared" si="9"/>
        <v>0</v>
      </c>
      <c r="G42" s="4">
        <f t="shared" si="9"/>
        <v>0</v>
      </c>
      <c r="H42" s="4">
        <f t="shared" si="9"/>
        <v>0</v>
      </c>
      <c r="I42" s="4">
        <f t="shared" si="10"/>
        <v>0</v>
      </c>
      <c r="J42" s="4">
        <f t="shared" si="2"/>
        <v>0</v>
      </c>
      <c r="K42" s="4">
        <f t="shared" si="11"/>
        <v>0</v>
      </c>
      <c r="L42" s="4">
        <f t="shared" si="12"/>
        <v>3</v>
      </c>
      <c r="M42" s="36">
        <f t="shared" si="13"/>
        <v>1</v>
      </c>
      <c r="N42" s="57" t="s">
        <v>64</v>
      </c>
      <c r="O42" s="45"/>
      <c r="P42" s="45" t="str">
        <f t="shared" si="6"/>
        <v>ROK Mobile*</v>
      </c>
      <c r="Q42" s="20" t="s">
        <v>9</v>
      </c>
      <c r="R42" s="20" t="s">
        <v>87</v>
      </c>
      <c r="S42" s="45"/>
    </row>
    <row r="43" spans="2:19" ht="15" customHeight="1" x14ac:dyDescent="0.35">
      <c r="B43" s="4">
        <f t="shared" si="9"/>
        <v>0</v>
      </c>
      <c r="C43" s="4">
        <f t="shared" si="9"/>
        <v>0</v>
      </c>
      <c r="D43" s="4">
        <f t="shared" si="9"/>
        <v>1</v>
      </c>
      <c r="E43" s="4">
        <f t="shared" si="9"/>
        <v>0</v>
      </c>
      <c r="F43" s="4">
        <f t="shared" si="9"/>
        <v>0</v>
      </c>
      <c r="G43" s="4">
        <f t="shared" si="9"/>
        <v>0</v>
      </c>
      <c r="H43" s="4">
        <f t="shared" si="9"/>
        <v>0</v>
      </c>
      <c r="I43" s="4">
        <f t="shared" si="10"/>
        <v>0</v>
      </c>
      <c r="J43" s="4">
        <f t="shared" si="2"/>
        <v>0</v>
      </c>
      <c r="K43" s="4">
        <f t="shared" si="11"/>
        <v>0</v>
      </c>
      <c r="L43" s="4">
        <f t="shared" si="12"/>
        <v>1</v>
      </c>
      <c r="M43" s="36">
        <f t="shared" si="13"/>
        <v>1</v>
      </c>
      <c r="N43" s="57" t="s">
        <v>64</v>
      </c>
      <c r="O43" s="45"/>
      <c r="P43" s="45" t="str">
        <f t="shared" si="6"/>
        <v>Scratch Wireless*</v>
      </c>
      <c r="Q43" s="20" t="s">
        <v>44</v>
      </c>
      <c r="R43" s="20" t="s">
        <v>25</v>
      </c>
      <c r="S43" s="45"/>
    </row>
    <row r="44" spans="2:19" ht="15" customHeight="1" x14ac:dyDescent="0.35">
      <c r="B44" s="4">
        <f t="shared" si="9"/>
        <v>0</v>
      </c>
      <c r="C44" s="4">
        <f t="shared" si="9"/>
        <v>1</v>
      </c>
      <c r="D44" s="4">
        <f t="shared" si="9"/>
        <v>0</v>
      </c>
      <c r="E44" s="4">
        <f t="shared" si="9"/>
        <v>0</v>
      </c>
      <c r="F44" s="4">
        <f t="shared" si="9"/>
        <v>0</v>
      </c>
      <c r="G44" s="4">
        <f t="shared" si="9"/>
        <v>0</v>
      </c>
      <c r="H44" s="4">
        <f t="shared" si="9"/>
        <v>0</v>
      </c>
      <c r="I44" s="4">
        <f t="shared" si="10"/>
        <v>0</v>
      </c>
      <c r="J44" s="4">
        <f t="shared" si="2"/>
        <v>0</v>
      </c>
      <c r="K44" s="4">
        <f t="shared" si="11"/>
        <v>0</v>
      </c>
      <c r="L44" s="4">
        <f t="shared" si="12"/>
        <v>1</v>
      </c>
      <c r="M44" s="36">
        <f t="shared" si="13"/>
        <v>1</v>
      </c>
      <c r="N44" s="57" t="s">
        <v>64</v>
      </c>
      <c r="O44" s="45"/>
      <c r="P44" s="45" t="str">
        <f t="shared" si="6"/>
        <v>Selectel Wireless*</v>
      </c>
      <c r="Q44" s="20" t="s">
        <v>45</v>
      </c>
      <c r="R44" s="20" t="s">
        <v>67</v>
      </c>
      <c r="S44" s="45"/>
    </row>
    <row r="45" spans="2:19" ht="15" customHeight="1" x14ac:dyDescent="0.35">
      <c r="B45" s="4">
        <f t="shared" si="9"/>
        <v>0</v>
      </c>
      <c r="C45" s="4">
        <f t="shared" si="9"/>
        <v>1</v>
      </c>
      <c r="D45" s="4">
        <f t="shared" si="9"/>
        <v>1</v>
      </c>
      <c r="E45" s="4">
        <f t="shared" si="9"/>
        <v>1</v>
      </c>
      <c r="F45" s="4">
        <f t="shared" si="9"/>
        <v>0</v>
      </c>
      <c r="G45" s="4">
        <f t="shared" si="9"/>
        <v>0</v>
      </c>
      <c r="H45" s="4">
        <f t="shared" si="9"/>
        <v>0</v>
      </c>
      <c r="I45" s="4">
        <f t="shared" si="10"/>
        <v>0</v>
      </c>
      <c r="J45" s="4">
        <f t="shared" si="2"/>
        <v>1</v>
      </c>
      <c r="K45" s="4">
        <f t="shared" si="11"/>
        <v>0</v>
      </c>
      <c r="L45" s="4">
        <f t="shared" si="12"/>
        <v>3</v>
      </c>
      <c r="M45" s="36">
        <f t="shared" si="13"/>
        <v>1</v>
      </c>
      <c r="N45" s="57" t="s">
        <v>64</v>
      </c>
      <c r="O45" s="45"/>
      <c r="P45" s="45" t="str">
        <f t="shared" si="6"/>
        <v>SpeedTalk Mobile*</v>
      </c>
      <c r="Q45" s="20" t="s">
        <v>98</v>
      </c>
      <c r="R45" s="20" t="s">
        <v>88</v>
      </c>
      <c r="S45" s="45"/>
    </row>
    <row r="46" spans="2:19" ht="75" customHeight="1" x14ac:dyDescent="0.35">
      <c r="B46" s="4">
        <f t="shared" si="9"/>
        <v>0</v>
      </c>
      <c r="C46" s="4">
        <f t="shared" si="9"/>
        <v>0</v>
      </c>
      <c r="D46" s="4">
        <f t="shared" si="9"/>
        <v>1</v>
      </c>
      <c r="E46" s="4">
        <f t="shared" si="9"/>
        <v>0</v>
      </c>
      <c r="F46" s="4">
        <f t="shared" si="9"/>
        <v>0</v>
      </c>
      <c r="G46" s="4">
        <f t="shared" si="9"/>
        <v>0</v>
      </c>
      <c r="H46" s="4">
        <f t="shared" si="9"/>
        <v>0</v>
      </c>
      <c r="I46" s="4">
        <f t="shared" si="10"/>
        <v>0</v>
      </c>
      <c r="J46" s="4">
        <f t="shared" si="2"/>
        <v>0</v>
      </c>
      <c r="K46" s="4">
        <f t="shared" si="11"/>
        <v>0</v>
      </c>
      <c r="L46" s="4">
        <f t="shared" si="12"/>
        <v>1</v>
      </c>
      <c r="M46" s="36">
        <f t="shared" si="13"/>
        <v>1</v>
      </c>
      <c r="N46" s="57" t="s">
        <v>79</v>
      </c>
      <c r="O46" s="45"/>
      <c r="P46" s="45" t="str">
        <f t="shared" si="6"/>
        <v>KeepCalling</v>
      </c>
      <c r="Q46" s="20" t="s">
        <v>97</v>
      </c>
      <c r="R46" s="20" t="s">
        <v>25</v>
      </c>
      <c r="S46" s="45" t="s">
        <v>105</v>
      </c>
    </row>
    <row r="47" spans="2:19" ht="15" customHeight="1" x14ac:dyDescent="0.35">
      <c r="B47" s="4">
        <f t="shared" si="9"/>
        <v>0</v>
      </c>
      <c r="C47" s="4">
        <f t="shared" si="9"/>
        <v>0</v>
      </c>
      <c r="D47" s="4">
        <f t="shared" si="9"/>
        <v>1</v>
      </c>
      <c r="E47" s="4">
        <f t="shared" si="9"/>
        <v>0</v>
      </c>
      <c r="F47" s="4">
        <f t="shared" si="9"/>
        <v>0</v>
      </c>
      <c r="G47" s="4">
        <f t="shared" si="9"/>
        <v>0</v>
      </c>
      <c r="H47" s="4">
        <f t="shared" si="9"/>
        <v>0</v>
      </c>
      <c r="I47" s="4">
        <f t="shared" si="10"/>
        <v>0</v>
      </c>
      <c r="J47" s="4">
        <f t="shared" si="2"/>
        <v>0</v>
      </c>
      <c r="K47" s="4">
        <f t="shared" si="11"/>
        <v>0</v>
      </c>
      <c r="L47" s="4">
        <f t="shared" si="12"/>
        <v>1</v>
      </c>
      <c r="M47" s="36">
        <f t="shared" si="13"/>
        <v>1</v>
      </c>
      <c r="N47" s="57" t="s">
        <v>64</v>
      </c>
      <c r="O47" s="45"/>
      <c r="P47" s="45" t="str">
        <f t="shared" si="6"/>
        <v>Tempo Telecom*</v>
      </c>
      <c r="Q47" s="20" t="s">
        <v>46</v>
      </c>
      <c r="R47" s="20" t="s">
        <v>25</v>
      </c>
      <c r="S47" s="45"/>
    </row>
    <row r="48" spans="2:19" ht="15" customHeight="1" x14ac:dyDescent="0.35">
      <c r="B48" s="4">
        <f t="shared" si="9"/>
        <v>0</v>
      </c>
      <c r="C48" s="4">
        <f t="shared" si="9"/>
        <v>0</v>
      </c>
      <c r="D48" s="4">
        <f t="shared" si="9"/>
        <v>1</v>
      </c>
      <c r="E48" s="4">
        <f t="shared" si="9"/>
        <v>1</v>
      </c>
      <c r="F48" s="4">
        <f t="shared" si="9"/>
        <v>0</v>
      </c>
      <c r="G48" s="4">
        <f t="shared" si="9"/>
        <v>0</v>
      </c>
      <c r="H48" s="4">
        <f t="shared" si="9"/>
        <v>0</v>
      </c>
      <c r="I48" s="4">
        <f t="shared" si="10"/>
        <v>0</v>
      </c>
      <c r="J48" s="4">
        <f t="shared" si="2"/>
        <v>1</v>
      </c>
      <c r="K48" s="4">
        <f t="shared" si="11"/>
        <v>0</v>
      </c>
      <c r="L48" s="4">
        <f t="shared" si="12"/>
        <v>2</v>
      </c>
      <c r="M48" s="36">
        <f t="shared" si="13"/>
        <v>1</v>
      </c>
      <c r="N48" s="57" t="s">
        <v>64</v>
      </c>
      <c r="O48" s="45"/>
      <c r="P48" s="45" t="str">
        <f t="shared" si="6"/>
        <v>TextNow*</v>
      </c>
      <c r="Q48" s="20" t="s">
        <v>11</v>
      </c>
      <c r="R48" s="20" t="s">
        <v>54</v>
      </c>
      <c r="S48" s="45"/>
    </row>
    <row r="49" spans="2:19" ht="30" customHeight="1" x14ac:dyDescent="0.35">
      <c r="B49" s="4">
        <f t="shared" ref="B49:H58" si="14">COUNTIF($R49,"*"&amp;B$6&amp;"*")</f>
        <v>0</v>
      </c>
      <c r="C49" s="4">
        <f t="shared" si="14"/>
        <v>0</v>
      </c>
      <c r="D49" s="4">
        <f t="shared" si="14"/>
        <v>1</v>
      </c>
      <c r="E49" s="4">
        <f t="shared" si="14"/>
        <v>1</v>
      </c>
      <c r="F49" s="4">
        <f t="shared" si="14"/>
        <v>0</v>
      </c>
      <c r="G49" s="4">
        <f t="shared" si="14"/>
        <v>0</v>
      </c>
      <c r="H49" s="4">
        <f t="shared" si="14"/>
        <v>0</v>
      </c>
      <c r="I49" s="4">
        <f t="shared" si="10"/>
        <v>0</v>
      </c>
      <c r="J49" s="4">
        <f t="shared" si="2"/>
        <v>1</v>
      </c>
      <c r="K49" s="4">
        <f t="shared" si="11"/>
        <v>0</v>
      </c>
      <c r="L49" s="4">
        <f t="shared" si="12"/>
        <v>2</v>
      </c>
      <c r="M49" s="36">
        <f t="shared" si="13"/>
        <v>1</v>
      </c>
      <c r="N49" s="57" t="s">
        <v>64</v>
      </c>
      <c r="O49" s="45"/>
      <c r="P49" s="45" t="str">
        <f t="shared" si="6"/>
        <v>The People's Operator USA (TPO)*</v>
      </c>
      <c r="Q49" s="20" t="s">
        <v>101</v>
      </c>
      <c r="R49" s="20" t="s">
        <v>54</v>
      </c>
      <c r="S49" s="45"/>
    </row>
    <row r="50" spans="2:19" ht="15" customHeight="1" x14ac:dyDescent="0.35">
      <c r="B50" s="4">
        <f t="shared" si="14"/>
        <v>0</v>
      </c>
      <c r="C50" s="4">
        <f t="shared" si="14"/>
        <v>0</v>
      </c>
      <c r="D50" s="4">
        <f t="shared" si="14"/>
        <v>0</v>
      </c>
      <c r="E50" s="4">
        <f t="shared" si="14"/>
        <v>1</v>
      </c>
      <c r="F50" s="4">
        <f t="shared" si="14"/>
        <v>0</v>
      </c>
      <c r="G50" s="4">
        <f t="shared" si="14"/>
        <v>0</v>
      </c>
      <c r="H50" s="4">
        <f t="shared" si="14"/>
        <v>0</v>
      </c>
      <c r="I50" s="4">
        <f t="shared" si="10"/>
        <v>0</v>
      </c>
      <c r="J50" s="4">
        <f t="shared" si="2"/>
        <v>0</v>
      </c>
      <c r="K50" s="4">
        <f t="shared" si="11"/>
        <v>0</v>
      </c>
      <c r="L50" s="4">
        <f t="shared" si="12"/>
        <v>1</v>
      </c>
      <c r="M50" s="36">
        <f t="shared" si="13"/>
        <v>1</v>
      </c>
      <c r="N50" s="57" t="s">
        <v>80</v>
      </c>
      <c r="O50" s="45"/>
      <c r="P50" s="45" t="str">
        <f t="shared" si="6"/>
        <v>TracFone Wireless</v>
      </c>
      <c r="Q50" s="20" t="s">
        <v>33</v>
      </c>
      <c r="R50" s="20" t="s">
        <v>5</v>
      </c>
      <c r="S50" s="45"/>
    </row>
    <row r="51" spans="2:19" ht="15" customHeight="1" x14ac:dyDescent="0.35">
      <c r="B51" s="4">
        <f t="shared" si="14"/>
        <v>1</v>
      </c>
      <c r="C51" s="4">
        <f t="shared" si="14"/>
        <v>1</v>
      </c>
      <c r="D51" s="4">
        <f t="shared" si="14"/>
        <v>1</v>
      </c>
      <c r="E51" s="4">
        <f t="shared" si="14"/>
        <v>1</v>
      </c>
      <c r="F51" s="4">
        <f t="shared" si="14"/>
        <v>0</v>
      </c>
      <c r="G51" s="4">
        <f t="shared" si="14"/>
        <v>0</v>
      </c>
      <c r="H51" s="4">
        <f t="shared" si="14"/>
        <v>0</v>
      </c>
      <c r="I51" s="4">
        <f t="shared" si="10"/>
        <v>0</v>
      </c>
      <c r="J51" s="4">
        <f t="shared" si="2"/>
        <v>1</v>
      </c>
      <c r="K51" s="4">
        <f t="shared" si="11"/>
        <v>0</v>
      </c>
      <c r="L51" s="4">
        <f t="shared" si="12"/>
        <v>4</v>
      </c>
      <c r="M51" s="36">
        <f t="shared" si="13"/>
        <v>1</v>
      </c>
      <c r="N51" s="57" t="s">
        <v>80</v>
      </c>
      <c r="O51" s="45"/>
      <c r="P51" s="45" t="str">
        <f t="shared" si="6"/>
        <v>TracFone Wireless</v>
      </c>
      <c r="Q51" s="20" t="s">
        <v>39</v>
      </c>
      <c r="R51" s="20" t="s">
        <v>89</v>
      </c>
      <c r="S51" s="45"/>
    </row>
    <row r="52" spans="2:19" ht="15" customHeight="1" x14ac:dyDescent="0.35">
      <c r="B52" s="4">
        <f t="shared" si="14"/>
        <v>0</v>
      </c>
      <c r="C52" s="4">
        <f t="shared" si="14"/>
        <v>1</v>
      </c>
      <c r="D52" s="4">
        <f t="shared" si="14"/>
        <v>0</v>
      </c>
      <c r="E52" s="4">
        <f t="shared" si="14"/>
        <v>0</v>
      </c>
      <c r="F52" s="4">
        <f t="shared" si="14"/>
        <v>0</v>
      </c>
      <c r="G52" s="4">
        <f t="shared" si="14"/>
        <v>0</v>
      </c>
      <c r="H52" s="4">
        <f t="shared" si="14"/>
        <v>0</v>
      </c>
      <c r="I52" s="4">
        <f t="shared" si="10"/>
        <v>0</v>
      </c>
      <c r="J52" s="4">
        <f t="shared" si="2"/>
        <v>0</v>
      </c>
      <c r="K52" s="4">
        <f t="shared" si="11"/>
        <v>0</v>
      </c>
      <c r="L52" s="4">
        <f t="shared" si="12"/>
        <v>1</v>
      </c>
      <c r="M52" s="36">
        <f t="shared" si="13"/>
        <v>1</v>
      </c>
      <c r="N52" s="58" t="s">
        <v>40</v>
      </c>
      <c r="O52" s="46"/>
      <c r="P52" s="45" t="str">
        <f t="shared" si="6"/>
        <v>Page Plus Cellular</v>
      </c>
      <c r="Q52" s="20" t="s">
        <v>40</v>
      </c>
      <c r="R52" s="20" t="s">
        <v>67</v>
      </c>
      <c r="S52" s="45"/>
    </row>
    <row r="53" spans="2:19" ht="15" customHeight="1" x14ac:dyDescent="0.35">
      <c r="B53" s="4">
        <f t="shared" si="14"/>
        <v>0</v>
      </c>
      <c r="C53" s="4">
        <f t="shared" si="14"/>
        <v>0</v>
      </c>
      <c r="D53" s="4">
        <f t="shared" si="14"/>
        <v>0</v>
      </c>
      <c r="E53" s="4">
        <f t="shared" si="14"/>
        <v>1</v>
      </c>
      <c r="F53" s="4">
        <f t="shared" si="14"/>
        <v>0</v>
      </c>
      <c r="G53" s="4">
        <f t="shared" si="14"/>
        <v>0</v>
      </c>
      <c r="H53" s="4">
        <f t="shared" si="14"/>
        <v>0</v>
      </c>
      <c r="I53" s="4">
        <f t="shared" si="10"/>
        <v>0</v>
      </c>
      <c r="J53" s="4">
        <f t="shared" si="2"/>
        <v>0</v>
      </c>
      <c r="K53" s="4">
        <f t="shared" si="11"/>
        <v>0</v>
      </c>
      <c r="L53" s="4">
        <f t="shared" si="12"/>
        <v>1</v>
      </c>
      <c r="M53" s="36">
        <f t="shared" si="13"/>
        <v>1</v>
      </c>
      <c r="N53" s="57" t="s">
        <v>80</v>
      </c>
      <c r="O53" s="45"/>
      <c r="P53" s="45" t="str">
        <f t="shared" si="6"/>
        <v>TracFone Wireless</v>
      </c>
      <c r="Q53" s="20" t="s">
        <v>10</v>
      </c>
      <c r="R53" s="20" t="s">
        <v>5</v>
      </c>
      <c r="S53" s="45"/>
    </row>
    <row r="54" spans="2:19" ht="15" customHeight="1" x14ac:dyDescent="0.35">
      <c r="B54" s="4">
        <f t="shared" si="14"/>
        <v>1</v>
      </c>
      <c r="C54" s="4">
        <f t="shared" si="14"/>
        <v>1</v>
      </c>
      <c r="D54" s="4">
        <f t="shared" si="14"/>
        <v>1</v>
      </c>
      <c r="E54" s="4">
        <f t="shared" si="14"/>
        <v>1</v>
      </c>
      <c r="F54" s="4">
        <f t="shared" si="14"/>
        <v>0</v>
      </c>
      <c r="G54" s="4">
        <f t="shared" si="14"/>
        <v>0</v>
      </c>
      <c r="H54" s="4">
        <f t="shared" si="14"/>
        <v>0</v>
      </c>
      <c r="I54" s="4">
        <f t="shared" si="10"/>
        <v>0</v>
      </c>
      <c r="J54" s="4">
        <f t="shared" si="2"/>
        <v>1</v>
      </c>
      <c r="K54" s="4">
        <f t="shared" si="11"/>
        <v>0</v>
      </c>
      <c r="L54" s="4">
        <f t="shared" si="12"/>
        <v>4</v>
      </c>
      <c r="M54" s="36">
        <f t="shared" si="13"/>
        <v>1</v>
      </c>
      <c r="N54" s="57" t="s">
        <v>80</v>
      </c>
      <c r="O54" s="45"/>
      <c r="P54" s="45" t="str">
        <f t="shared" si="6"/>
        <v>TracFone Wireless</v>
      </c>
      <c r="Q54" s="20" t="s">
        <v>81</v>
      </c>
      <c r="R54" s="20" t="s">
        <v>83</v>
      </c>
      <c r="S54" s="45"/>
    </row>
    <row r="55" spans="2:19" ht="15" customHeight="1" x14ac:dyDescent="0.35">
      <c r="B55" s="4">
        <f t="shared" si="14"/>
        <v>0</v>
      </c>
      <c r="C55" s="4">
        <f t="shared" si="14"/>
        <v>0</v>
      </c>
      <c r="D55" s="4">
        <f t="shared" si="14"/>
        <v>1</v>
      </c>
      <c r="E55" s="4">
        <f t="shared" si="14"/>
        <v>1</v>
      </c>
      <c r="F55" s="4">
        <f t="shared" si="14"/>
        <v>0</v>
      </c>
      <c r="G55" s="4">
        <f t="shared" si="14"/>
        <v>0</v>
      </c>
      <c r="H55" s="4">
        <f t="shared" si="14"/>
        <v>0</v>
      </c>
      <c r="I55" s="4">
        <f t="shared" si="10"/>
        <v>0</v>
      </c>
      <c r="J55" s="4">
        <f t="shared" si="2"/>
        <v>1</v>
      </c>
      <c r="K55" s="4">
        <f t="shared" si="11"/>
        <v>0</v>
      </c>
      <c r="L55" s="4">
        <f t="shared" si="12"/>
        <v>2</v>
      </c>
      <c r="M55" s="36">
        <f t="shared" si="13"/>
        <v>1</v>
      </c>
      <c r="N55" s="57" t="s">
        <v>80</v>
      </c>
      <c r="O55" s="45"/>
      <c r="P55" s="45" t="str">
        <f t="shared" si="6"/>
        <v>TracFone Wireless</v>
      </c>
      <c r="Q55" s="20" t="s">
        <v>82</v>
      </c>
      <c r="R55" s="20" t="s">
        <v>54</v>
      </c>
      <c r="S55" s="45"/>
    </row>
    <row r="56" spans="2:19" ht="15" customHeight="1" x14ac:dyDescent="0.35">
      <c r="B56" s="4">
        <f t="shared" si="14"/>
        <v>0</v>
      </c>
      <c r="C56" s="4">
        <f t="shared" si="14"/>
        <v>1</v>
      </c>
      <c r="D56" s="4">
        <f t="shared" si="14"/>
        <v>0</v>
      </c>
      <c r="E56" s="4">
        <f t="shared" si="14"/>
        <v>0</v>
      </c>
      <c r="F56" s="4">
        <f t="shared" si="14"/>
        <v>0</v>
      </c>
      <c r="G56" s="4">
        <f t="shared" si="14"/>
        <v>0</v>
      </c>
      <c r="H56" s="4">
        <f t="shared" si="14"/>
        <v>0</v>
      </c>
      <c r="I56" s="4">
        <f t="shared" si="10"/>
        <v>0</v>
      </c>
      <c r="J56" s="4">
        <f t="shared" si="2"/>
        <v>0</v>
      </c>
      <c r="K56" s="4">
        <f t="shared" si="11"/>
        <v>0</v>
      </c>
      <c r="L56" s="4">
        <f t="shared" si="12"/>
        <v>1</v>
      </c>
      <c r="M56" s="36">
        <f t="shared" si="13"/>
        <v>1</v>
      </c>
      <c r="N56" s="57" t="s">
        <v>80</v>
      </c>
      <c r="O56" s="45"/>
      <c r="P56" s="45" t="str">
        <f t="shared" si="6"/>
        <v>TracFone Wireless</v>
      </c>
      <c r="Q56" s="20" t="s">
        <v>47</v>
      </c>
      <c r="R56" s="20" t="s">
        <v>67</v>
      </c>
      <c r="S56" s="45"/>
    </row>
    <row r="57" spans="2:19" ht="15" customHeight="1" x14ac:dyDescent="0.35">
      <c r="B57" s="4">
        <f t="shared" si="14"/>
        <v>1</v>
      </c>
      <c r="C57" s="4">
        <f t="shared" si="14"/>
        <v>1</v>
      </c>
      <c r="D57" s="4">
        <f t="shared" si="14"/>
        <v>0</v>
      </c>
      <c r="E57" s="4">
        <f t="shared" si="14"/>
        <v>1</v>
      </c>
      <c r="F57" s="4">
        <f t="shared" si="14"/>
        <v>0</v>
      </c>
      <c r="G57" s="4">
        <f t="shared" si="14"/>
        <v>0</v>
      </c>
      <c r="H57" s="4">
        <f t="shared" si="14"/>
        <v>0</v>
      </c>
      <c r="I57" s="4">
        <f t="shared" si="10"/>
        <v>0</v>
      </c>
      <c r="J57" s="4">
        <f t="shared" si="2"/>
        <v>0</v>
      </c>
      <c r="K57" s="4">
        <f t="shared" si="11"/>
        <v>0</v>
      </c>
      <c r="L57" s="4">
        <f t="shared" si="12"/>
        <v>3</v>
      </c>
      <c r="M57" s="36">
        <f t="shared" si="13"/>
        <v>1</v>
      </c>
      <c r="N57" s="57" t="s">
        <v>80</v>
      </c>
      <c r="O57" s="45"/>
      <c r="P57" s="45" t="str">
        <f t="shared" si="6"/>
        <v>TracFone Wireless</v>
      </c>
      <c r="Q57" s="19" t="s">
        <v>80</v>
      </c>
      <c r="R57" s="20" t="s">
        <v>90</v>
      </c>
      <c r="S57" s="45"/>
    </row>
    <row r="58" spans="2:19" ht="15" customHeight="1" x14ac:dyDescent="0.35">
      <c r="B58" s="4">
        <f t="shared" si="14"/>
        <v>0</v>
      </c>
      <c r="C58" s="4">
        <f t="shared" si="14"/>
        <v>0</v>
      </c>
      <c r="D58" s="4">
        <f t="shared" si="14"/>
        <v>0</v>
      </c>
      <c r="E58" s="4">
        <f t="shared" si="14"/>
        <v>1</v>
      </c>
      <c r="F58" s="4">
        <f t="shared" si="14"/>
        <v>0</v>
      </c>
      <c r="G58" s="4">
        <f t="shared" si="14"/>
        <v>0</v>
      </c>
      <c r="H58" s="4">
        <f t="shared" si="14"/>
        <v>0</v>
      </c>
      <c r="I58" s="4">
        <f t="shared" si="10"/>
        <v>0</v>
      </c>
      <c r="J58" s="4">
        <f t="shared" si="2"/>
        <v>0</v>
      </c>
      <c r="K58" s="4">
        <f t="shared" si="11"/>
        <v>0</v>
      </c>
      <c r="L58" s="4">
        <f t="shared" si="12"/>
        <v>1</v>
      </c>
      <c r="M58" s="36">
        <f t="shared" si="13"/>
        <v>1</v>
      </c>
      <c r="N58" s="57" t="s">
        <v>80</v>
      </c>
      <c r="O58" s="45"/>
      <c r="P58" s="45" t="str">
        <f t="shared" si="6"/>
        <v>TracFone Wireless</v>
      </c>
      <c r="Q58" s="20" t="s">
        <v>48</v>
      </c>
      <c r="R58" s="20" t="s">
        <v>5</v>
      </c>
      <c r="S58" s="45"/>
    </row>
    <row r="59" spans="2:19" ht="15" customHeight="1" x14ac:dyDescent="0.35">
      <c r="B59" s="4">
        <f t="shared" ref="B59:H66" si="15">COUNTIF($R59,"*"&amp;B$6&amp;"*")</f>
        <v>0</v>
      </c>
      <c r="C59" s="4">
        <f t="shared" si="15"/>
        <v>0</v>
      </c>
      <c r="D59" s="4">
        <f t="shared" si="15"/>
        <v>1</v>
      </c>
      <c r="E59" s="4">
        <f t="shared" si="15"/>
        <v>1</v>
      </c>
      <c r="F59" s="4">
        <f t="shared" si="15"/>
        <v>0</v>
      </c>
      <c r="G59" s="4">
        <f t="shared" si="15"/>
        <v>0</v>
      </c>
      <c r="H59" s="4">
        <f t="shared" si="15"/>
        <v>0</v>
      </c>
      <c r="I59" s="4">
        <f t="shared" si="10"/>
        <v>0</v>
      </c>
      <c r="J59" s="4">
        <f t="shared" si="2"/>
        <v>1</v>
      </c>
      <c r="K59" s="4">
        <f t="shared" si="11"/>
        <v>0</v>
      </c>
      <c r="L59" s="4">
        <f t="shared" si="12"/>
        <v>2</v>
      </c>
      <c r="M59" s="36">
        <f t="shared" si="13"/>
        <v>1</v>
      </c>
      <c r="N59" s="57" t="s">
        <v>19</v>
      </c>
      <c r="O59" s="45"/>
      <c r="P59" s="45" t="str">
        <f t="shared" si="6"/>
        <v>Tucows</v>
      </c>
      <c r="Q59" s="20" t="s">
        <v>12</v>
      </c>
      <c r="R59" s="20" t="s">
        <v>54</v>
      </c>
      <c r="S59" s="45"/>
    </row>
    <row r="60" spans="2:19" ht="45" customHeight="1" x14ac:dyDescent="0.35">
      <c r="B60" s="4">
        <f t="shared" si="15"/>
        <v>0</v>
      </c>
      <c r="C60" s="4">
        <f t="shared" si="15"/>
        <v>1</v>
      </c>
      <c r="D60" s="4">
        <f t="shared" si="15"/>
        <v>1</v>
      </c>
      <c r="E60" s="4">
        <f t="shared" si="15"/>
        <v>0</v>
      </c>
      <c r="F60" s="4">
        <f t="shared" si="15"/>
        <v>0</v>
      </c>
      <c r="G60" s="4">
        <f t="shared" si="15"/>
        <v>0</v>
      </c>
      <c r="H60" s="4">
        <f t="shared" si="15"/>
        <v>0</v>
      </c>
      <c r="I60" s="4">
        <f t="shared" si="10"/>
        <v>0</v>
      </c>
      <c r="J60" s="4">
        <f t="shared" si="2"/>
        <v>0</v>
      </c>
      <c r="K60" s="4">
        <f t="shared" si="11"/>
        <v>0</v>
      </c>
      <c r="L60" s="4">
        <f t="shared" si="12"/>
        <v>2</v>
      </c>
      <c r="M60" s="36">
        <f t="shared" si="13"/>
        <v>1</v>
      </c>
      <c r="N60" s="57" t="s">
        <v>64</v>
      </c>
      <c r="O60" s="45"/>
      <c r="P60" s="45" t="str">
        <f t="shared" si="6"/>
        <v>Twigby*</v>
      </c>
      <c r="Q60" s="20" t="s">
        <v>13</v>
      </c>
      <c r="R60" s="20" t="s">
        <v>86</v>
      </c>
      <c r="S60" s="45" t="s">
        <v>102</v>
      </c>
    </row>
    <row r="61" spans="2:19" ht="15" customHeight="1" x14ac:dyDescent="0.35">
      <c r="B61" s="4">
        <f t="shared" si="15"/>
        <v>0</v>
      </c>
      <c r="C61" s="4">
        <f t="shared" si="15"/>
        <v>0</v>
      </c>
      <c r="D61" s="4">
        <f t="shared" si="15"/>
        <v>0</v>
      </c>
      <c r="E61" s="4">
        <f t="shared" si="15"/>
        <v>1</v>
      </c>
      <c r="F61" s="4">
        <f t="shared" si="15"/>
        <v>0</v>
      </c>
      <c r="G61" s="4">
        <f t="shared" si="15"/>
        <v>0</v>
      </c>
      <c r="H61" s="4">
        <f t="shared" si="15"/>
        <v>0</v>
      </c>
      <c r="I61" s="4">
        <f t="shared" si="10"/>
        <v>0</v>
      </c>
      <c r="J61" s="4">
        <f t="shared" si="2"/>
        <v>0</v>
      </c>
      <c r="K61" s="4">
        <f t="shared" si="11"/>
        <v>0</v>
      </c>
      <c r="L61" s="4">
        <f t="shared" si="12"/>
        <v>1</v>
      </c>
      <c r="M61" s="36">
        <f t="shared" si="13"/>
        <v>1</v>
      </c>
      <c r="N61" s="57" t="s">
        <v>14</v>
      </c>
      <c r="O61" s="45"/>
      <c r="P61" s="45" t="str">
        <f t="shared" si="6"/>
        <v>Ultra Mobile</v>
      </c>
      <c r="Q61" s="20" t="s">
        <v>4</v>
      </c>
      <c r="R61" s="20" t="s">
        <v>5</v>
      </c>
      <c r="S61" s="45"/>
    </row>
    <row r="62" spans="2:19" ht="15" customHeight="1" x14ac:dyDescent="0.35">
      <c r="B62" s="4">
        <f t="shared" si="15"/>
        <v>0</v>
      </c>
      <c r="C62" s="4">
        <f t="shared" si="15"/>
        <v>0</v>
      </c>
      <c r="D62" s="4">
        <f t="shared" si="15"/>
        <v>0</v>
      </c>
      <c r="E62" s="4">
        <f t="shared" si="15"/>
        <v>1</v>
      </c>
      <c r="F62" s="4">
        <f t="shared" si="15"/>
        <v>0</v>
      </c>
      <c r="G62" s="4">
        <f t="shared" si="15"/>
        <v>0</v>
      </c>
      <c r="H62" s="4">
        <f t="shared" si="15"/>
        <v>0</v>
      </c>
      <c r="I62" s="4">
        <f t="shared" si="10"/>
        <v>0</v>
      </c>
      <c r="J62" s="4">
        <f t="shared" si="2"/>
        <v>0</v>
      </c>
      <c r="K62" s="4">
        <f t="shared" si="11"/>
        <v>0</v>
      </c>
      <c r="L62" s="4">
        <f t="shared" si="12"/>
        <v>1</v>
      </c>
      <c r="M62" s="36">
        <f t="shared" si="13"/>
        <v>1</v>
      </c>
      <c r="N62" s="57" t="s">
        <v>14</v>
      </c>
      <c r="O62" s="45"/>
      <c r="P62" s="45" t="str">
        <f t="shared" si="6"/>
        <v>Ultra Mobile</v>
      </c>
      <c r="Q62" s="20" t="s">
        <v>14</v>
      </c>
      <c r="R62" s="20" t="s">
        <v>5</v>
      </c>
      <c r="S62" s="45"/>
    </row>
    <row r="63" spans="2:19" ht="15" customHeight="1" x14ac:dyDescent="0.35">
      <c r="B63" s="4">
        <f t="shared" si="15"/>
        <v>0</v>
      </c>
      <c r="C63" s="4">
        <f t="shared" si="15"/>
        <v>1</v>
      </c>
      <c r="D63" s="4">
        <f t="shared" si="15"/>
        <v>0</v>
      </c>
      <c r="E63" s="4">
        <f t="shared" si="15"/>
        <v>1</v>
      </c>
      <c r="F63" s="4">
        <f t="shared" si="15"/>
        <v>0</v>
      </c>
      <c r="G63" s="4">
        <f t="shared" si="15"/>
        <v>0</v>
      </c>
      <c r="H63" s="4">
        <f t="shared" si="15"/>
        <v>0</v>
      </c>
      <c r="I63" s="4">
        <f t="shared" si="10"/>
        <v>0</v>
      </c>
      <c r="J63" s="4">
        <f t="shared" si="2"/>
        <v>0</v>
      </c>
      <c r="K63" s="4">
        <f t="shared" si="11"/>
        <v>0</v>
      </c>
      <c r="L63" s="4">
        <f t="shared" si="12"/>
        <v>2</v>
      </c>
      <c r="M63" s="36">
        <f t="shared" si="13"/>
        <v>1</v>
      </c>
      <c r="N63" s="57" t="s">
        <v>64</v>
      </c>
      <c r="O63" s="45"/>
      <c r="P63" s="45" t="str">
        <f t="shared" si="6"/>
        <v>US Mobile*</v>
      </c>
      <c r="Q63" s="20" t="s">
        <v>15</v>
      </c>
      <c r="R63" s="20" t="s">
        <v>91</v>
      </c>
      <c r="S63" s="45"/>
    </row>
    <row r="64" spans="2:19" ht="15" customHeight="1" x14ac:dyDescent="0.35">
      <c r="B64" s="4">
        <f t="shared" si="15"/>
        <v>0</v>
      </c>
      <c r="C64" s="4">
        <f t="shared" si="15"/>
        <v>1</v>
      </c>
      <c r="D64" s="4">
        <f t="shared" si="15"/>
        <v>0</v>
      </c>
      <c r="E64" s="4">
        <f t="shared" si="15"/>
        <v>0</v>
      </c>
      <c r="F64" s="4">
        <f t="shared" si="15"/>
        <v>0</v>
      </c>
      <c r="G64" s="4">
        <f t="shared" si="15"/>
        <v>0</v>
      </c>
      <c r="H64" s="4">
        <f t="shared" si="15"/>
        <v>0</v>
      </c>
      <c r="I64" s="4">
        <f t="shared" si="10"/>
        <v>0</v>
      </c>
      <c r="J64" s="4">
        <f t="shared" si="2"/>
        <v>0</v>
      </c>
      <c r="K64" s="4">
        <f t="shared" si="11"/>
        <v>0</v>
      </c>
      <c r="L64" s="4">
        <f t="shared" si="12"/>
        <v>1</v>
      </c>
      <c r="M64" s="36">
        <f t="shared" si="13"/>
        <v>1</v>
      </c>
      <c r="N64" s="57" t="s">
        <v>17</v>
      </c>
      <c r="O64" s="45"/>
      <c r="P64" s="45" t="str">
        <f t="shared" si="6"/>
        <v>Working Assets</v>
      </c>
      <c r="Q64" s="20" t="s">
        <v>28</v>
      </c>
      <c r="R64" s="20" t="s">
        <v>67</v>
      </c>
      <c r="S64" s="45"/>
    </row>
    <row r="65" spans="2:21" ht="15" customHeight="1" x14ac:dyDescent="0.35">
      <c r="B65" s="4">
        <f t="shared" si="15"/>
        <v>0</v>
      </c>
      <c r="C65" s="4">
        <f t="shared" si="15"/>
        <v>1</v>
      </c>
      <c r="D65" s="4">
        <f t="shared" si="15"/>
        <v>1</v>
      </c>
      <c r="E65" s="4">
        <f t="shared" si="15"/>
        <v>1</v>
      </c>
      <c r="F65" s="4">
        <f t="shared" si="15"/>
        <v>0</v>
      </c>
      <c r="G65" s="4">
        <f t="shared" si="15"/>
        <v>0</v>
      </c>
      <c r="H65" s="4">
        <f t="shared" si="15"/>
        <v>0</v>
      </c>
      <c r="I65" s="4">
        <f t="shared" si="10"/>
        <v>0</v>
      </c>
      <c r="J65" s="4">
        <f t="shared" si="2"/>
        <v>1</v>
      </c>
      <c r="K65" s="4">
        <f t="shared" si="11"/>
        <v>0</v>
      </c>
      <c r="L65" s="4">
        <f t="shared" si="12"/>
        <v>3</v>
      </c>
      <c r="M65" s="36">
        <f t="shared" si="13"/>
        <v>1</v>
      </c>
      <c r="N65" s="57" t="s">
        <v>64</v>
      </c>
      <c r="O65" s="45"/>
      <c r="P65" s="45" t="str">
        <f t="shared" si="6"/>
        <v>ZingPCS*</v>
      </c>
      <c r="Q65" s="20" t="s">
        <v>50</v>
      </c>
      <c r="R65" s="20" t="s">
        <v>84</v>
      </c>
      <c r="S65" s="45"/>
    </row>
    <row r="66" spans="2:21" ht="15" customHeight="1" x14ac:dyDescent="0.35">
      <c r="B66" s="4">
        <f t="shared" si="15"/>
        <v>0</v>
      </c>
      <c r="C66" s="4">
        <f t="shared" si="15"/>
        <v>0</v>
      </c>
      <c r="D66" s="4">
        <f t="shared" si="15"/>
        <v>0</v>
      </c>
      <c r="E66" s="4">
        <f t="shared" si="15"/>
        <v>1</v>
      </c>
      <c r="F66" s="4">
        <f t="shared" si="15"/>
        <v>0</v>
      </c>
      <c r="G66" s="4">
        <f t="shared" si="15"/>
        <v>0</v>
      </c>
      <c r="H66" s="4">
        <f t="shared" si="15"/>
        <v>0</v>
      </c>
      <c r="I66" s="4">
        <f t="shared" si="10"/>
        <v>0</v>
      </c>
      <c r="J66" s="4">
        <f t="shared" si="2"/>
        <v>0</v>
      </c>
      <c r="K66" s="4">
        <f t="shared" si="11"/>
        <v>0</v>
      </c>
      <c r="L66" s="4">
        <f t="shared" si="12"/>
        <v>1</v>
      </c>
      <c r="M66" s="36">
        <f t="shared" si="13"/>
        <v>1</v>
      </c>
      <c r="N66" s="57" t="s">
        <v>64</v>
      </c>
      <c r="O66" s="45"/>
      <c r="P66" s="45" t="str">
        <f t="shared" si="6"/>
        <v>ZIP SIM*</v>
      </c>
      <c r="Q66" s="20" t="s">
        <v>51</v>
      </c>
      <c r="R66" s="20" t="s">
        <v>5</v>
      </c>
      <c r="S66" s="45"/>
    </row>
    <row r="67" spans="2:21" ht="6" customHeight="1" thickBot="1" x14ac:dyDescent="0.4">
      <c r="N67" s="60"/>
      <c r="O67" s="48"/>
      <c r="P67" s="48"/>
      <c r="Q67" s="22"/>
      <c r="R67" s="22"/>
      <c r="S67" s="22"/>
    </row>
    <row r="68" spans="2:21" ht="6" customHeight="1" thickTop="1" x14ac:dyDescent="0.35">
      <c r="B68" s="23"/>
      <c r="C68" s="23"/>
      <c r="D68" s="23"/>
      <c r="E68" s="23"/>
      <c r="I68" s="23"/>
      <c r="J68" s="24"/>
      <c r="K68" s="24"/>
      <c r="L68" s="24"/>
      <c r="M68" s="57"/>
      <c r="N68" s="56"/>
      <c r="O68" s="37"/>
      <c r="P68" s="37"/>
      <c r="Q68" s="5"/>
      <c r="R68" s="5"/>
    </row>
    <row r="69" spans="2:21" ht="120" customHeight="1" x14ac:dyDescent="0.35">
      <c r="P69" s="66" t="s">
        <v>127</v>
      </c>
      <c r="Q69" s="66"/>
      <c r="R69" s="66"/>
      <c r="S69" s="66"/>
      <c r="T69" s="49"/>
      <c r="U69" s="49"/>
    </row>
    <row r="70" spans="2:21" ht="15" customHeight="1" x14ac:dyDescent="0.35">
      <c r="P70" s="37" t="s">
        <v>126</v>
      </c>
      <c r="Q70" s="37"/>
      <c r="R70" s="37"/>
      <c r="S70" s="37"/>
      <c r="T70" s="37"/>
      <c r="U70" s="37"/>
    </row>
    <row r="71" spans="2:21" ht="15" customHeight="1" x14ac:dyDescent="0.35">
      <c r="P71" s="37" t="str">
        <f>P7&amp;": Asterisks indicate MVNOs for which no ownership information could be found. In these cases, we assume that the MVNO is not owned by another firm."</f>
        <v>[A]: Asterisks indicate MVNOs for which no ownership information could be found. In these cases, we assume that the MVNO is not owned by another firm.</v>
      </c>
      <c r="Q71" s="37"/>
      <c r="R71" s="37"/>
      <c r="S71" s="37"/>
      <c r="T71" s="37"/>
      <c r="U71" s="37"/>
    </row>
    <row r="72" spans="2:21" x14ac:dyDescent="0.35">
      <c r="N72" s="56"/>
      <c r="O72" s="37"/>
      <c r="P72" s="37"/>
    </row>
    <row r="73" spans="2:21" x14ac:dyDescent="0.35">
      <c r="N73" s="56"/>
      <c r="O73" s="37"/>
      <c r="P73" s="37"/>
    </row>
  </sheetData>
  <sortState ref="N11:Z99">
    <sortCondition ref="N11:N99"/>
  </sortState>
  <mergeCells count="1">
    <mergeCell ref="P69:S69"/>
  </mergeCells>
  <printOptions horizontalCentered="1"/>
  <pageMargins left="0.7" right="0.7" top="0.75" bottom="0.75" header="0.3" footer="0.3"/>
  <pageSetup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15</vt:lpstr>
      <vt:lpstr>Intermediate</vt:lpstr>
      <vt:lpstr>Owner to Brand Counts</vt:lpstr>
      <vt:lpstr>Table 32</vt:lpstr>
      <vt:lpstr>'Table 15'!Print_Area</vt:lpstr>
      <vt:lpstr>'Table 32'!Print_Area</vt:lpstr>
      <vt:lpstr>'Table 32'!Print_Titles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2018-09-21T20:28:42Z</dcterms:created>
  <dcterms:modified xsi:type="dcterms:W3CDTF">2018-09-26T15:13:04Z</dcterms:modified>
</cp:coreProperties>
</file>